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r. Kelly Williams\Dropbox\Dropbox\Research\Excel\Technology Q&amp;A\Depreciation Methods\"/>
    </mc:Choice>
  </mc:AlternateContent>
  <xr:revisionPtr revIDLastSave="0" documentId="13_ncr:1_{2510BE1F-7681-4D7F-96B3-5902483513FB}" xr6:coauthVersionLast="46" xr6:coauthVersionMax="46" xr10:uidLastSave="{00000000-0000-0000-0000-000000000000}"/>
  <bookViews>
    <workbookView xWindow="-108" yWindow="-108" windowWidth="23256" windowHeight="12576" xr2:uid="{FE62090A-5465-4609-8D7F-6D665CDA0C22}"/>
  </bookViews>
  <sheets>
    <sheet name="blank SLN_SYD_DB_DDB_uofp_VDB 1" sheetId="8" r:id="rId1"/>
    <sheet name="blank SLN_SYD_DB_DDB_uofp_VDB 2" sheetId="10" r:id="rId2"/>
    <sheet name="blank SLN_SYD_DB_DDB_uofp_VDB" sheetId="6" r:id="rId3"/>
    <sheet name="blank AMORDEGRC_AMORLINC" sheetId="7" r:id="rId4"/>
    <sheet name="SLN_SYD_DB_DDB_uofp_VDB" sheetId="4" r:id="rId5"/>
    <sheet name="AMORDEGRC_AMORLINC" sheetId="5" r:id="rId6"/>
    <sheet name="SLN_SYD_DB_DDB_uofp_VDB with IF" sheetId="2" r:id="rId7"/>
    <sheet name="AMORDEGRC_AMORLINC with IF" sheetId="3" r:id="rId8"/>
    <sheet name="All Before Plug" sheetId="1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8" l="1"/>
  <c r="C9" i="5"/>
  <c r="C5" i="7"/>
  <c r="C4" i="7"/>
  <c r="H14" i="6"/>
  <c r="G14" i="6"/>
  <c r="F14" i="6"/>
  <c r="E14" i="6"/>
  <c r="D14" i="6"/>
  <c r="C14" i="6"/>
  <c r="H12" i="4"/>
  <c r="G12" i="4"/>
  <c r="F12" i="4"/>
  <c r="E12" i="4"/>
  <c r="C5" i="5"/>
  <c r="C4" i="5"/>
  <c r="B12" i="5" s="1"/>
  <c r="D12" i="4"/>
  <c r="C12" i="4"/>
  <c r="H11" i="4"/>
  <c r="G11" i="4"/>
  <c r="F11" i="4"/>
  <c r="E11" i="4"/>
  <c r="D11" i="4"/>
  <c r="C11" i="4"/>
  <c r="H10" i="4"/>
  <c r="G10" i="4"/>
  <c r="F10" i="4"/>
  <c r="E10" i="4"/>
  <c r="D10" i="4"/>
  <c r="C10" i="4"/>
  <c r="H9" i="4"/>
  <c r="G9" i="4"/>
  <c r="F9" i="4"/>
  <c r="E9" i="4"/>
  <c r="D9" i="4"/>
  <c r="C9" i="4"/>
  <c r="C14" i="4" s="1"/>
  <c r="H8" i="4"/>
  <c r="G8" i="4"/>
  <c r="F8" i="4"/>
  <c r="E8" i="4"/>
  <c r="D8" i="4"/>
  <c r="C8" i="4"/>
  <c r="C4" i="3"/>
  <c r="C9" i="3" s="1"/>
  <c r="H8" i="2"/>
  <c r="H12" i="2" s="1"/>
  <c r="C5" i="3"/>
  <c r="G12" i="2"/>
  <c r="D12" i="2"/>
  <c r="C12" i="2"/>
  <c r="H11" i="2"/>
  <c r="G11" i="2"/>
  <c r="F11" i="2"/>
  <c r="E11" i="2"/>
  <c r="D11" i="2"/>
  <c r="C11" i="2"/>
  <c r="H10" i="2"/>
  <c r="G10" i="2"/>
  <c r="F10" i="2"/>
  <c r="E10" i="2"/>
  <c r="D10" i="2"/>
  <c r="C10" i="2"/>
  <c r="H9" i="2"/>
  <c r="G9" i="2"/>
  <c r="F9" i="2"/>
  <c r="E9" i="2"/>
  <c r="D9" i="2"/>
  <c r="C9" i="2"/>
  <c r="G8" i="2"/>
  <c r="F8" i="2"/>
  <c r="F12" i="2" s="1"/>
  <c r="E8" i="2"/>
  <c r="E12" i="2" s="1"/>
  <c r="E14" i="2" s="1"/>
  <c r="D8" i="2"/>
  <c r="C8" i="2"/>
  <c r="D14" i="10" l="1"/>
  <c r="C14" i="10"/>
  <c r="F14" i="8"/>
  <c r="E14" i="8"/>
  <c r="D14" i="8"/>
  <c r="B9" i="3"/>
  <c r="B12" i="3" s="1"/>
  <c r="B13" i="3" s="1"/>
  <c r="C14" i="5"/>
  <c r="C13" i="5"/>
  <c r="C12" i="5"/>
  <c r="B14" i="5"/>
  <c r="B13" i="5"/>
  <c r="D14" i="4"/>
  <c r="G14" i="4"/>
  <c r="B9" i="5"/>
  <c r="B10" i="5"/>
  <c r="B11" i="5"/>
  <c r="C10" i="5"/>
  <c r="C11" i="5"/>
  <c r="F14" i="4"/>
  <c r="H14" i="4"/>
  <c r="E14" i="4"/>
  <c r="C14" i="3"/>
  <c r="C13" i="3"/>
  <c r="C12" i="3"/>
  <c r="B18" i="3"/>
  <c r="G14" i="2"/>
  <c r="C10" i="3"/>
  <c r="C11" i="3"/>
  <c r="B11" i="3"/>
  <c r="C14" i="2"/>
  <c r="D14" i="2"/>
  <c r="H14" i="2"/>
  <c r="F14" i="2"/>
  <c r="B10" i="3"/>
  <c r="B16" i="7" l="1"/>
  <c r="C16" i="7"/>
  <c r="C16" i="5"/>
  <c r="C16" i="3"/>
  <c r="B16" i="5" l="1"/>
  <c r="D12" i="1"/>
  <c r="C6" i="1"/>
  <c r="J11" i="1" s="1"/>
  <c r="C7" i="1"/>
  <c r="H13" i="1"/>
  <c r="H14" i="1"/>
  <c r="H15" i="1"/>
  <c r="H16" i="1"/>
  <c r="H12" i="1"/>
  <c r="G13" i="1"/>
  <c r="G12" i="1"/>
  <c r="G14" i="1"/>
  <c r="G15" i="1"/>
  <c r="G16" i="1"/>
  <c r="F12" i="1"/>
  <c r="F13" i="1"/>
  <c r="F14" i="1"/>
  <c r="F15" i="1"/>
  <c r="F16" i="1"/>
  <c r="E13" i="1"/>
  <c r="E14" i="1"/>
  <c r="E15" i="1"/>
  <c r="E16" i="1"/>
  <c r="E12" i="1"/>
  <c r="D13" i="1"/>
  <c r="D14" i="1"/>
  <c r="D15" i="1"/>
  <c r="D16" i="1"/>
  <c r="C13" i="1"/>
  <c r="C14" i="1"/>
  <c r="C15" i="1"/>
  <c r="C16" i="1"/>
  <c r="C12" i="1"/>
  <c r="I11" i="1" l="1"/>
  <c r="I12" i="1"/>
  <c r="J13" i="1"/>
  <c r="J14" i="1"/>
  <c r="J15" i="1"/>
  <c r="I13" i="1"/>
  <c r="I14" i="1"/>
  <c r="I15" i="1"/>
  <c r="I16" i="1"/>
  <c r="J12" i="1"/>
  <c r="J16" i="1"/>
  <c r="H18" i="1"/>
  <c r="G18" i="1"/>
  <c r="F18" i="1"/>
  <c r="C18" i="1"/>
  <c r="E18" i="1"/>
  <c r="D18" i="1"/>
  <c r="I18" i="1" l="1"/>
  <c r="J18" i="1"/>
  <c r="B14" i="3" l="1"/>
  <c r="B16" i="3" s="1"/>
</calcChain>
</file>

<file path=xl/sharedStrings.xml><?xml version="1.0" encoding="utf-8"?>
<sst xmlns="http://schemas.openxmlformats.org/spreadsheetml/2006/main" count="104" uniqueCount="18">
  <si>
    <t>Cost</t>
  </si>
  <si>
    <t>Asset Information</t>
  </si>
  <si>
    <t>Salvage Value</t>
  </si>
  <si>
    <t>Useful Life in Units</t>
  </si>
  <si>
    <t>Useful Life In Years</t>
  </si>
  <si>
    <t>Straight-Line</t>
  </si>
  <si>
    <t>Sum-of-Years' Digits</t>
  </si>
  <si>
    <t>Declining Balance</t>
  </si>
  <si>
    <t>Double-Declining Balance</t>
  </si>
  <si>
    <t>Units-of-Production</t>
  </si>
  <si>
    <t>Variable-Declining Balance</t>
  </si>
  <si>
    <t>French Declining Balance</t>
  </si>
  <si>
    <t>French Straight-Line</t>
  </si>
  <si>
    <t>Units Actually Produced</t>
  </si>
  <si>
    <t>Date of Purchase</t>
  </si>
  <si>
    <t>End of First Period</t>
  </si>
  <si>
    <t>Depreciation Rate</t>
  </si>
  <si>
    <t>Period (Year)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</si>
</sst>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1" formatCode="_(* #,##0_);_(* \(#,##0\);_(* &quot;-&quot;_);_(@_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8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/>
    <xf numFmtId="41" fontId="0" fillId="0" borderId="0" xfId="0" applyNumberFormat="1"/>
    <xf numFmtId="14" fontId="0" fillId="0" borderId="0" xfId="0" applyNumberFormat="1"/>
    <xf numFmtId="0" fontId="3" fillId="0" borderId="0" xfId="1" applyAlignment="1">
      <alignment vertical="center"/>
    </xf>
    <xf numFmtId="0" fontId="3" fillId="0" borderId="0" xfId="1" quotePrefix="1" applyAlignment="1">
      <alignment vertical="center"/>
    </xf>
    <xf numFmtId="9" fontId="0" fillId="0" borderId="0" xfId="0" applyNumberFormat="1"/>
    <xf numFmtId="8" fontId="3" fillId="0" borderId="0" xfId="1" quotePrefix="1" applyNumberForma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630DD-0184-4B24-B42F-CB1B1FC586F2}">
  <dimension ref="A1:L20"/>
  <sheetViews>
    <sheetView tabSelected="1" workbookViewId="0">
      <selection activeCell="I10" sqref="I10"/>
    </sheetView>
  </sheetViews>
  <sheetFormatPr defaultRowHeight="14.4" x14ac:dyDescent="0.3"/>
  <cols>
    <col min="3" max="3" width="11.21875" bestFit="1" customWidth="1"/>
    <col min="4" max="6" width="10.5546875" bestFit="1" customWidth="1"/>
    <col min="9" max="9" width="10.5546875" bestFit="1" customWidth="1"/>
    <col min="11" max="11" width="10.5546875" bestFit="1" customWidth="1"/>
    <col min="12" max="12" width="11.5546875" bestFit="1" customWidth="1"/>
  </cols>
  <sheetData>
    <row r="1" spans="1:12" ht="18" x14ac:dyDescent="0.35">
      <c r="A1" s="4" t="s">
        <v>1</v>
      </c>
      <c r="B1" s="4"/>
    </row>
    <row r="2" spans="1:12" x14ac:dyDescent="0.3">
      <c r="A2" s="3" t="s">
        <v>0</v>
      </c>
      <c r="B2" s="3"/>
      <c r="C2" s="5">
        <v>50000</v>
      </c>
    </row>
    <row r="3" spans="1:12" x14ac:dyDescent="0.3">
      <c r="A3" s="3" t="s">
        <v>2</v>
      </c>
      <c r="B3" s="3"/>
      <c r="C3" s="5">
        <v>10000</v>
      </c>
    </row>
    <row r="4" spans="1:12" x14ac:dyDescent="0.3">
      <c r="A4" s="3" t="s">
        <v>4</v>
      </c>
      <c r="B4" s="3"/>
      <c r="C4">
        <v>5</v>
      </c>
    </row>
    <row r="5" spans="1:12" x14ac:dyDescent="0.3">
      <c r="A5" s="3" t="s">
        <v>3</v>
      </c>
      <c r="B5" s="3"/>
      <c r="C5" s="5">
        <v>3000</v>
      </c>
    </row>
    <row r="7" spans="1:12" ht="43.2" x14ac:dyDescent="0.3">
      <c r="A7" s="2" t="s">
        <v>17</v>
      </c>
      <c r="B7" s="2" t="s">
        <v>13</v>
      </c>
      <c r="C7" s="2" t="s">
        <v>5</v>
      </c>
      <c r="D7" s="2" t="s">
        <v>6</v>
      </c>
      <c r="E7" s="2" t="s">
        <v>7</v>
      </c>
      <c r="F7" s="2" t="s">
        <v>8</v>
      </c>
    </row>
    <row r="8" spans="1:12" x14ac:dyDescent="0.3">
      <c r="A8">
        <v>1</v>
      </c>
      <c r="B8">
        <v>710</v>
      </c>
      <c r="C8" s="1"/>
      <c r="D8" s="1"/>
      <c r="E8" s="1"/>
      <c r="F8" s="1"/>
      <c r="I8" s="1"/>
      <c r="K8" s="1"/>
      <c r="L8" s="1"/>
    </row>
    <row r="9" spans="1:12" x14ac:dyDescent="0.3">
      <c r="A9">
        <v>2</v>
      </c>
      <c r="B9">
        <v>475</v>
      </c>
      <c r="C9" s="1"/>
      <c r="D9" s="1"/>
      <c r="E9" s="1"/>
      <c r="F9" s="1"/>
      <c r="I9" s="1"/>
      <c r="K9" s="1"/>
      <c r="L9" s="1"/>
    </row>
    <row r="10" spans="1:12" x14ac:dyDescent="0.3">
      <c r="A10">
        <v>3</v>
      </c>
      <c r="B10">
        <v>600</v>
      </c>
      <c r="C10" s="1"/>
      <c r="D10" s="1"/>
      <c r="E10" s="1"/>
      <c r="F10" s="1"/>
      <c r="I10" s="1"/>
      <c r="K10" s="1"/>
      <c r="L10" s="1"/>
    </row>
    <row r="11" spans="1:12" x14ac:dyDescent="0.3">
      <c r="A11">
        <v>4</v>
      </c>
      <c r="B11">
        <v>490</v>
      </c>
      <c r="C11" s="1"/>
      <c r="D11" s="1"/>
      <c r="E11" s="1"/>
      <c r="F11" s="1"/>
      <c r="I11" s="1"/>
      <c r="K11" s="1"/>
      <c r="L11" s="1"/>
    </row>
    <row r="12" spans="1:12" x14ac:dyDescent="0.3">
      <c r="A12">
        <v>5</v>
      </c>
      <c r="B12">
        <v>725</v>
      </c>
      <c r="C12" s="1"/>
      <c r="D12" s="1"/>
      <c r="E12" s="1"/>
      <c r="F12" s="1"/>
      <c r="I12" s="1"/>
      <c r="K12" s="1"/>
      <c r="L12" s="1"/>
    </row>
    <row r="13" spans="1:12" x14ac:dyDescent="0.3">
      <c r="I13" s="1"/>
      <c r="K13" s="1"/>
      <c r="L13" s="1"/>
    </row>
    <row r="14" spans="1:12" x14ac:dyDescent="0.3">
      <c r="C14" s="1">
        <f t="shared" ref="C14:F14" si="0">SUM(C8:C13)</f>
        <v>0</v>
      </c>
      <c r="D14" s="1">
        <f t="shared" si="0"/>
        <v>0</v>
      </c>
      <c r="E14" s="1">
        <f t="shared" si="0"/>
        <v>0</v>
      </c>
      <c r="F14" s="1">
        <f t="shared" si="0"/>
        <v>0</v>
      </c>
      <c r="I14" s="1"/>
      <c r="K14" s="1"/>
      <c r="L14" s="1"/>
    </row>
    <row r="16" spans="1:12" x14ac:dyDescent="0.3">
      <c r="F16" s="1"/>
      <c r="L16" s="1"/>
    </row>
    <row r="17" spans="3:9" x14ac:dyDescent="0.3">
      <c r="C17" s="7"/>
    </row>
    <row r="18" spans="3:9" x14ac:dyDescent="0.3">
      <c r="C18" s="7"/>
      <c r="E18" s="10"/>
    </row>
    <row r="20" spans="3:9" x14ac:dyDescent="0.3">
      <c r="E20" s="1"/>
      <c r="I20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3A03D-DD56-4563-B8B3-6D2132FA9BE2}">
  <dimension ref="A1:N20"/>
  <sheetViews>
    <sheetView workbookViewId="0">
      <selection activeCell="F12" sqref="F12"/>
    </sheetView>
  </sheetViews>
  <sheetFormatPr defaultRowHeight="14.4" x14ac:dyDescent="0.3"/>
  <cols>
    <col min="3" max="3" width="11.21875" bestFit="1" customWidth="1"/>
    <col min="4" max="8" width="10.5546875" bestFit="1" customWidth="1"/>
    <col min="11" max="11" width="10.5546875" bestFit="1" customWidth="1"/>
    <col min="13" max="13" width="10.5546875" bestFit="1" customWidth="1"/>
    <col min="14" max="14" width="11.5546875" bestFit="1" customWidth="1"/>
  </cols>
  <sheetData>
    <row r="1" spans="1:14" ht="18" x14ac:dyDescent="0.35">
      <c r="A1" s="4" t="s">
        <v>1</v>
      </c>
      <c r="B1" s="4"/>
    </row>
    <row r="2" spans="1:14" x14ac:dyDescent="0.3">
      <c r="A2" s="3" t="s">
        <v>0</v>
      </c>
      <c r="B2" s="3"/>
      <c r="C2" s="5">
        <v>50000</v>
      </c>
    </row>
    <row r="3" spans="1:14" x14ac:dyDescent="0.3">
      <c r="A3" s="3" t="s">
        <v>2</v>
      </c>
      <c r="B3" s="3"/>
      <c r="C3" s="5">
        <v>10000</v>
      </c>
    </row>
    <row r="4" spans="1:14" x14ac:dyDescent="0.3">
      <c r="A4" s="3" t="s">
        <v>4</v>
      </c>
      <c r="B4" s="3"/>
      <c r="C4">
        <v>5</v>
      </c>
    </row>
    <row r="5" spans="1:14" x14ac:dyDescent="0.3">
      <c r="A5" s="3" t="s">
        <v>3</v>
      </c>
      <c r="B5" s="3"/>
      <c r="C5" s="5">
        <v>3000</v>
      </c>
    </row>
    <row r="7" spans="1:14" ht="43.2" x14ac:dyDescent="0.3">
      <c r="A7" s="2" t="s">
        <v>17</v>
      </c>
      <c r="B7" s="2" t="s">
        <v>13</v>
      </c>
      <c r="C7" s="2" t="s">
        <v>9</v>
      </c>
      <c r="D7" s="2" t="s">
        <v>10</v>
      </c>
    </row>
    <row r="8" spans="1:14" x14ac:dyDescent="0.3">
      <c r="A8">
        <v>1</v>
      </c>
      <c r="B8">
        <v>710</v>
      </c>
      <c r="C8" s="1"/>
      <c r="D8" s="1"/>
      <c r="G8" s="1"/>
      <c r="I8" s="1"/>
      <c r="J8" s="1"/>
    </row>
    <row r="9" spans="1:14" x14ac:dyDescent="0.3">
      <c r="A9">
        <v>2</v>
      </c>
      <c r="B9">
        <v>475</v>
      </c>
      <c r="C9" s="1"/>
      <c r="D9" s="1"/>
      <c r="G9" s="1"/>
      <c r="I9" s="1"/>
      <c r="J9" s="1"/>
    </row>
    <row r="10" spans="1:14" x14ac:dyDescent="0.3">
      <c r="A10">
        <v>3</v>
      </c>
      <c r="B10">
        <v>600</v>
      </c>
      <c r="C10" s="1"/>
      <c r="D10" s="1"/>
      <c r="G10" s="1"/>
      <c r="I10" s="1"/>
      <c r="J10" s="1"/>
    </row>
    <row r="11" spans="1:14" x14ac:dyDescent="0.3">
      <c r="A11">
        <v>4</v>
      </c>
      <c r="B11">
        <v>490</v>
      </c>
      <c r="C11" s="1"/>
      <c r="D11" s="1"/>
      <c r="G11" s="1"/>
      <c r="I11" s="1"/>
      <c r="J11" s="1"/>
    </row>
    <row r="12" spans="1:14" x14ac:dyDescent="0.3">
      <c r="A12">
        <v>5</v>
      </c>
      <c r="B12">
        <v>725</v>
      </c>
      <c r="C12" s="1"/>
      <c r="D12" s="1"/>
      <c r="G12" s="1"/>
      <c r="I12" s="1"/>
      <c r="J12" s="1"/>
    </row>
    <row r="13" spans="1:14" x14ac:dyDescent="0.3">
      <c r="G13" s="1"/>
      <c r="I13" s="1"/>
      <c r="J13" s="1"/>
    </row>
    <row r="14" spans="1:14" x14ac:dyDescent="0.3">
      <c r="C14" s="1">
        <f t="shared" ref="C14:D14" si="0">SUM(C8:C13)</f>
        <v>0</v>
      </c>
      <c r="D14" s="1">
        <f t="shared" si="0"/>
        <v>0</v>
      </c>
      <c r="G14" s="1"/>
      <c r="I14" s="1"/>
      <c r="J14" s="1"/>
    </row>
    <row r="16" spans="1:14" x14ac:dyDescent="0.3">
      <c r="F16" s="1"/>
      <c r="H16" s="1"/>
      <c r="N16" s="1"/>
    </row>
    <row r="17" spans="3:11" x14ac:dyDescent="0.3">
      <c r="C17" s="7"/>
    </row>
    <row r="18" spans="3:11" x14ac:dyDescent="0.3">
      <c r="C18" s="7"/>
      <c r="E18" s="10"/>
    </row>
    <row r="20" spans="3:11" x14ac:dyDescent="0.3">
      <c r="E20" s="1"/>
      <c r="K2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BABF7-20DF-4CC3-82E0-943BB5DDF7E6}">
  <dimension ref="A1:N20"/>
  <sheetViews>
    <sheetView workbookViewId="0">
      <selection activeCell="K20" sqref="K20"/>
    </sheetView>
  </sheetViews>
  <sheetFormatPr defaultRowHeight="14.4" x14ac:dyDescent="0.3"/>
  <cols>
    <col min="3" max="3" width="11.21875" bestFit="1" customWidth="1"/>
    <col min="4" max="8" width="10.5546875" bestFit="1" customWidth="1"/>
    <col min="11" max="11" width="10.5546875" bestFit="1" customWidth="1"/>
    <col min="13" max="13" width="10.5546875" bestFit="1" customWidth="1"/>
    <col min="14" max="14" width="11.5546875" bestFit="1" customWidth="1"/>
  </cols>
  <sheetData>
    <row r="1" spans="1:14" ht="18" x14ac:dyDescent="0.35">
      <c r="A1" s="4" t="s">
        <v>1</v>
      </c>
      <c r="B1" s="4"/>
    </row>
    <row r="2" spans="1:14" x14ac:dyDescent="0.3">
      <c r="A2" s="3" t="s">
        <v>0</v>
      </c>
      <c r="B2" s="3"/>
      <c r="C2" s="5">
        <v>50000</v>
      </c>
    </row>
    <row r="3" spans="1:14" x14ac:dyDescent="0.3">
      <c r="A3" s="3" t="s">
        <v>2</v>
      </c>
      <c r="B3" s="3"/>
      <c r="C3" s="5">
        <v>10000</v>
      </c>
    </row>
    <row r="4" spans="1:14" x14ac:dyDescent="0.3">
      <c r="A4" s="3" t="s">
        <v>4</v>
      </c>
      <c r="B4" s="3"/>
      <c r="C4">
        <v>5</v>
      </c>
    </row>
    <row r="5" spans="1:14" x14ac:dyDescent="0.3">
      <c r="A5" s="3" t="s">
        <v>3</v>
      </c>
      <c r="B5" s="3"/>
      <c r="C5" s="5">
        <v>3000</v>
      </c>
    </row>
    <row r="7" spans="1:14" ht="43.2" x14ac:dyDescent="0.3">
      <c r="A7" s="2" t="s">
        <v>17</v>
      </c>
      <c r="B7" s="2" t="s">
        <v>13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</row>
    <row r="8" spans="1:14" x14ac:dyDescent="0.3">
      <c r="A8">
        <v>1</v>
      </c>
      <c r="B8">
        <v>710</v>
      </c>
      <c r="C8" s="1"/>
      <c r="D8" s="1"/>
      <c r="E8" s="1"/>
      <c r="F8" s="1"/>
      <c r="G8" s="1"/>
      <c r="H8" s="1"/>
      <c r="K8" s="1"/>
      <c r="M8" s="1"/>
      <c r="N8" s="1"/>
    </row>
    <row r="9" spans="1:14" x14ac:dyDescent="0.3">
      <c r="A9">
        <v>2</v>
      </c>
      <c r="B9">
        <v>475</v>
      </c>
      <c r="C9" s="1"/>
      <c r="D9" s="1"/>
      <c r="E9" s="1"/>
      <c r="F9" s="1"/>
      <c r="G9" s="1"/>
      <c r="H9" s="1"/>
      <c r="K9" s="1"/>
      <c r="M9" s="1"/>
      <c r="N9" s="1"/>
    </row>
    <row r="10" spans="1:14" x14ac:dyDescent="0.3">
      <c r="A10">
        <v>3</v>
      </c>
      <c r="B10">
        <v>600</v>
      </c>
      <c r="C10" s="1"/>
      <c r="D10" s="1"/>
      <c r="E10" s="1"/>
      <c r="F10" s="1"/>
      <c r="G10" s="1"/>
      <c r="H10" s="1"/>
      <c r="K10" s="1"/>
      <c r="M10" s="1"/>
      <c r="N10" s="1"/>
    </row>
    <row r="11" spans="1:14" x14ac:dyDescent="0.3">
      <c r="A11">
        <v>4</v>
      </c>
      <c r="B11">
        <v>490</v>
      </c>
      <c r="C11" s="1"/>
      <c r="D11" s="1"/>
      <c r="E11" s="1"/>
      <c r="F11" s="1"/>
      <c r="G11" s="1"/>
      <c r="H11" s="1"/>
      <c r="K11" s="1"/>
      <c r="M11" s="1"/>
      <c r="N11" s="1"/>
    </row>
    <row r="12" spans="1:14" x14ac:dyDescent="0.3">
      <c r="A12">
        <v>5</v>
      </c>
      <c r="B12">
        <v>725</v>
      </c>
      <c r="C12" s="1"/>
      <c r="D12" s="1"/>
      <c r="E12" s="1"/>
      <c r="F12" s="1"/>
      <c r="G12" s="1"/>
      <c r="H12" s="1"/>
      <c r="K12" s="1"/>
      <c r="M12" s="1"/>
      <c r="N12" s="1"/>
    </row>
    <row r="13" spans="1:14" x14ac:dyDescent="0.3">
      <c r="K13" s="1"/>
      <c r="M13" s="1"/>
      <c r="N13" s="1"/>
    </row>
    <row r="14" spans="1:14" x14ac:dyDescent="0.3">
      <c r="C14" s="1">
        <f t="shared" ref="C14:H14" si="0">SUM(C8:C13)</f>
        <v>0</v>
      </c>
      <c r="D14" s="1">
        <f t="shared" si="0"/>
        <v>0</v>
      </c>
      <c r="E14" s="1">
        <f t="shared" si="0"/>
        <v>0</v>
      </c>
      <c r="F14" s="1">
        <f t="shared" si="0"/>
        <v>0</v>
      </c>
      <c r="G14" s="1">
        <f t="shared" si="0"/>
        <v>0</v>
      </c>
      <c r="H14" s="1">
        <f t="shared" si="0"/>
        <v>0</v>
      </c>
      <c r="K14" s="1"/>
      <c r="M14" s="1"/>
      <c r="N14" s="1"/>
    </row>
    <row r="16" spans="1:14" x14ac:dyDescent="0.3">
      <c r="F16" s="1"/>
      <c r="H16" s="1"/>
      <c r="N16" s="1"/>
    </row>
    <row r="17" spans="3:11" x14ac:dyDescent="0.3">
      <c r="C17" s="7"/>
    </row>
    <row r="18" spans="3:11" x14ac:dyDescent="0.3">
      <c r="C18" s="7"/>
      <c r="E18" s="10"/>
    </row>
    <row r="20" spans="3:11" x14ac:dyDescent="0.3">
      <c r="E20" s="1"/>
      <c r="K2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8B78B-E553-469A-8CBE-A11C634795B6}">
  <dimension ref="A1:C20"/>
  <sheetViews>
    <sheetView workbookViewId="0">
      <selection activeCell="D12" sqref="D12"/>
    </sheetView>
  </sheetViews>
  <sheetFormatPr defaultRowHeight="14.4" x14ac:dyDescent="0.3"/>
  <cols>
    <col min="2" max="2" width="10.5546875" bestFit="1" customWidth="1"/>
    <col min="3" max="3" width="11.21875" bestFit="1" customWidth="1"/>
    <col min="4" max="5" width="10.5546875" bestFit="1" customWidth="1"/>
  </cols>
  <sheetData>
    <row r="1" spans="1:3" ht="18" x14ac:dyDescent="0.35">
      <c r="A1" s="4" t="s">
        <v>1</v>
      </c>
      <c r="B1" s="4"/>
    </row>
    <row r="2" spans="1:3" x14ac:dyDescent="0.3">
      <c r="A2" s="3" t="s">
        <v>0</v>
      </c>
      <c r="B2" s="3"/>
      <c r="C2" s="5">
        <v>50000</v>
      </c>
    </row>
    <row r="3" spans="1:3" x14ac:dyDescent="0.3">
      <c r="A3" s="3" t="s">
        <v>2</v>
      </c>
      <c r="B3" s="3"/>
      <c r="C3" s="5">
        <v>10000</v>
      </c>
    </row>
    <row r="4" spans="1:3" x14ac:dyDescent="0.3">
      <c r="A4" s="3" t="s">
        <v>14</v>
      </c>
      <c r="C4" s="6">
        <f>DATE(2021,7,1)</f>
        <v>44378</v>
      </c>
    </row>
    <row r="5" spans="1:3" x14ac:dyDescent="0.3">
      <c r="A5" s="3" t="s">
        <v>15</v>
      </c>
      <c r="C5" s="6">
        <f>DATE(2021,12,31)</f>
        <v>44561</v>
      </c>
    </row>
    <row r="6" spans="1:3" x14ac:dyDescent="0.3">
      <c r="A6" s="3" t="s">
        <v>16</v>
      </c>
      <c r="C6" s="9">
        <v>0.15</v>
      </c>
    </row>
    <row r="8" spans="1:3" ht="43.2" x14ac:dyDescent="0.3">
      <c r="A8" s="2" t="s">
        <v>17</v>
      </c>
      <c r="B8" s="2" t="s">
        <v>11</v>
      </c>
      <c r="C8" s="2" t="s">
        <v>12</v>
      </c>
    </row>
    <row r="9" spans="1:3" x14ac:dyDescent="0.3">
      <c r="A9" s="2">
        <v>0</v>
      </c>
      <c r="B9" s="1"/>
      <c r="C9" s="1"/>
    </row>
    <row r="10" spans="1:3" x14ac:dyDescent="0.3">
      <c r="A10">
        <v>1</v>
      </c>
      <c r="B10" s="1"/>
      <c r="C10" s="1"/>
    </row>
    <row r="11" spans="1:3" x14ac:dyDescent="0.3">
      <c r="A11">
        <v>2</v>
      </c>
      <c r="B11" s="1"/>
      <c r="C11" s="1"/>
    </row>
    <row r="12" spans="1:3" x14ac:dyDescent="0.3">
      <c r="A12">
        <v>3</v>
      </c>
      <c r="B12" s="1"/>
      <c r="C12" s="1"/>
    </row>
    <row r="13" spans="1:3" x14ac:dyDescent="0.3">
      <c r="A13">
        <v>4</v>
      </c>
      <c r="B13" s="1"/>
      <c r="C13" s="1"/>
    </row>
    <row r="14" spans="1:3" x14ac:dyDescent="0.3">
      <c r="A14">
        <v>5</v>
      </c>
      <c r="B14" s="1"/>
      <c r="C14" s="1"/>
    </row>
    <row r="16" spans="1:3" x14ac:dyDescent="0.3">
      <c r="B16" s="1">
        <f>SUM(B9:B15)</f>
        <v>0</v>
      </c>
      <c r="C16" s="1">
        <f>SUM(C9:C15)</f>
        <v>0</v>
      </c>
    </row>
    <row r="19" spans="3:3" x14ac:dyDescent="0.3">
      <c r="C19" s="7"/>
    </row>
    <row r="20" spans="3:3" x14ac:dyDescent="0.3">
      <c r="C20" s="7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B055A-8E3D-4FC7-B8A0-09E9359C55EE}">
  <dimension ref="A1:N20"/>
  <sheetViews>
    <sheetView workbookViewId="0">
      <selection activeCell="H8" sqref="H8"/>
    </sheetView>
  </sheetViews>
  <sheetFormatPr defaultRowHeight="14.4" x14ac:dyDescent="0.3"/>
  <cols>
    <col min="3" max="3" width="11.21875" bestFit="1" customWidth="1"/>
    <col min="4" max="8" width="10.5546875" bestFit="1" customWidth="1"/>
    <col min="11" max="11" width="10.5546875" bestFit="1" customWidth="1"/>
    <col min="13" max="13" width="10.5546875" bestFit="1" customWidth="1"/>
    <col min="14" max="14" width="11.5546875" bestFit="1" customWidth="1"/>
  </cols>
  <sheetData>
    <row r="1" spans="1:14" ht="18" x14ac:dyDescent="0.35">
      <c r="A1" s="4" t="s">
        <v>1</v>
      </c>
      <c r="B1" s="4"/>
    </row>
    <row r="2" spans="1:14" x14ac:dyDescent="0.3">
      <c r="A2" s="3" t="s">
        <v>0</v>
      </c>
      <c r="B2" s="3"/>
      <c r="C2" s="5">
        <v>50000</v>
      </c>
    </row>
    <row r="3" spans="1:14" x14ac:dyDescent="0.3">
      <c r="A3" s="3" t="s">
        <v>2</v>
      </c>
      <c r="B3" s="3"/>
      <c r="C3" s="5">
        <v>10000</v>
      </c>
    </row>
    <row r="4" spans="1:14" x14ac:dyDescent="0.3">
      <c r="A4" s="3" t="s">
        <v>4</v>
      </c>
      <c r="B4" s="3"/>
      <c r="C4">
        <v>5</v>
      </c>
    </row>
    <row r="5" spans="1:14" x14ac:dyDescent="0.3">
      <c r="A5" s="3" t="s">
        <v>3</v>
      </c>
      <c r="B5" s="3"/>
      <c r="C5" s="5">
        <v>3000</v>
      </c>
    </row>
    <row r="7" spans="1:14" ht="43.2" x14ac:dyDescent="0.3">
      <c r="A7" s="2" t="s">
        <v>17</v>
      </c>
      <c r="B7" s="2" t="s">
        <v>13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</row>
    <row r="8" spans="1:14" x14ac:dyDescent="0.3">
      <c r="A8">
        <v>1</v>
      </c>
      <c r="B8">
        <v>710</v>
      </c>
      <c r="C8" s="1">
        <f>SLN($C$2,$C$3,$C$4)</f>
        <v>8000</v>
      </c>
      <c r="D8" s="1">
        <f>SYD($C$2,$C$3,$C$4,A8)</f>
        <v>13333.333333333334</v>
      </c>
      <c r="E8" s="1">
        <f>DB($C$2,$C$3,$C$4,A8)</f>
        <v>13750.000000000002</v>
      </c>
      <c r="F8" s="1">
        <f>DDB($C$2,$C$3,$C$4,A8)</f>
        <v>20000</v>
      </c>
      <c r="G8" s="1">
        <f>(($C$2-$C$3)/$C$5)*B8</f>
        <v>9466.6666666666679</v>
      </c>
      <c r="H8" s="1">
        <f>VDB($C$2,$C$3,$C$4,A8-1,A8)</f>
        <v>20000</v>
      </c>
      <c r="K8" s="1"/>
      <c r="M8" s="1"/>
      <c r="N8" s="1"/>
    </row>
    <row r="9" spans="1:14" x14ac:dyDescent="0.3">
      <c r="A9">
        <v>2</v>
      </c>
      <c r="B9">
        <v>475</v>
      </c>
      <c r="C9" s="1">
        <f t="shared" ref="C9:C12" si="0">SLN($C$2,$C$3,$C$4)</f>
        <v>8000</v>
      </c>
      <c r="D9" s="1">
        <f t="shared" ref="D9:D12" si="1">SYD($C$2,$C$3,$C$4,A9)</f>
        <v>10666.666666666666</v>
      </c>
      <c r="E9" s="1">
        <f t="shared" ref="E9:E12" si="2">DB($C$2,$C$3,$C$4,A9)</f>
        <v>9968.75</v>
      </c>
      <c r="F9" s="1">
        <f t="shared" ref="F9:F12" si="3">DDB($C$2,$C$3,$C$4,A9)</f>
        <v>12000</v>
      </c>
      <c r="G9" s="1">
        <f>(($C$2-$C$3)/$C$5)*B9</f>
        <v>6333.3333333333339</v>
      </c>
      <c r="H9" s="1">
        <f t="shared" ref="H9:H12" si="4">VDB($C$2,$C$3,$C$4,A9-1,A9)</f>
        <v>12000</v>
      </c>
      <c r="K9" s="1"/>
      <c r="M9" s="1"/>
      <c r="N9" s="1"/>
    </row>
    <row r="10" spans="1:14" x14ac:dyDescent="0.3">
      <c r="A10">
        <v>3</v>
      </c>
      <c r="B10">
        <v>600</v>
      </c>
      <c r="C10" s="1">
        <f t="shared" si="0"/>
        <v>8000</v>
      </c>
      <c r="D10" s="1">
        <f t="shared" si="1"/>
        <v>8000</v>
      </c>
      <c r="E10" s="1">
        <f t="shared" si="2"/>
        <v>7227.3437500000009</v>
      </c>
      <c r="F10" s="1">
        <f t="shared" si="3"/>
        <v>7200</v>
      </c>
      <c r="G10" s="1">
        <f t="shared" ref="G10:G12" si="5">(($C$2-$C$3)/$C$5)*B10</f>
        <v>8000</v>
      </c>
      <c r="H10" s="1">
        <f t="shared" si="4"/>
        <v>7200</v>
      </c>
      <c r="K10" s="1"/>
      <c r="M10" s="1"/>
      <c r="N10" s="1"/>
    </row>
    <row r="11" spans="1:14" x14ac:dyDescent="0.3">
      <c r="A11">
        <v>4</v>
      </c>
      <c r="B11">
        <v>490</v>
      </c>
      <c r="C11" s="1">
        <f t="shared" si="0"/>
        <v>8000</v>
      </c>
      <c r="D11" s="1">
        <f t="shared" si="1"/>
        <v>5333.333333333333</v>
      </c>
      <c r="E11" s="1">
        <f t="shared" si="2"/>
        <v>5239.82421875</v>
      </c>
      <c r="F11" s="1">
        <f t="shared" si="3"/>
        <v>800</v>
      </c>
      <c r="G11" s="1">
        <f t="shared" si="5"/>
        <v>6533.3333333333339</v>
      </c>
      <c r="H11" s="1">
        <f t="shared" si="4"/>
        <v>800</v>
      </c>
      <c r="K11" s="1"/>
      <c r="M11" s="1"/>
      <c r="N11" s="1"/>
    </row>
    <row r="12" spans="1:14" x14ac:dyDescent="0.3">
      <c r="A12">
        <v>5</v>
      </c>
      <c r="B12">
        <v>725</v>
      </c>
      <c r="C12" s="1">
        <f t="shared" si="0"/>
        <v>8000</v>
      </c>
      <c r="D12" s="1">
        <f t="shared" si="1"/>
        <v>2666.6666666666665</v>
      </c>
      <c r="E12" s="1">
        <f t="shared" si="2"/>
        <v>3798.8725585937505</v>
      </c>
      <c r="F12" s="1">
        <f t="shared" si="3"/>
        <v>0</v>
      </c>
      <c r="G12" s="1">
        <f t="shared" si="5"/>
        <v>9666.6666666666679</v>
      </c>
      <c r="H12" s="1">
        <f t="shared" si="4"/>
        <v>0</v>
      </c>
      <c r="K12" s="1"/>
      <c r="M12" s="1"/>
      <c r="N12" s="1"/>
    </row>
    <row r="13" spans="1:14" x14ac:dyDescent="0.3">
      <c r="K13" s="1"/>
      <c r="M13" s="1"/>
      <c r="N13" s="1"/>
    </row>
    <row r="14" spans="1:14" x14ac:dyDescent="0.3">
      <c r="C14" s="1">
        <f t="shared" ref="C14:H14" si="6">SUM(C8:C13)</f>
        <v>40000</v>
      </c>
      <c r="D14" s="1">
        <f t="shared" si="6"/>
        <v>40000</v>
      </c>
      <c r="E14" s="1">
        <f t="shared" si="6"/>
        <v>39984.79052734375</v>
      </c>
      <c r="F14" s="1">
        <f t="shared" si="6"/>
        <v>40000</v>
      </c>
      <c r="G14" s="1">
        <f t="shared" si="6"/>
        <v>40000</v>
      </c>
      <c r="H14" s="1">
        <f t="shared" si="6"/>
        <v>40000</v>
      </c>
      <c r="K14" s="1"/>
      <c r="M14" s="1"/>
      <c r="N14" s="1"/>
    </row>
    <row r="16" spans="1:14" x14ac:dyDescent="0.3">
      <c r="F16" s="1"/>
      <c r="H16" s="1"/>
      <c r="N16" s="1"/>
    </row>
    <row r="17" spans="3:11" x14ac:dyDescent="0.3">
      <c r="C17" s="7"/>
    </row>
    <row r="18" spans="3:11" x14ac:dyDescent="0.3">
      <c r="C18" s="7"/>
      <c r="E18" s="10"/>
    </row>
    <row r="20" spans="3:11" x14ac:dyDescent="0.3">
      <c r="E20" s="1"/>
      <c r="K20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4BD37-E309-4D8A-9582-AA6E801B7E9E}">
  <dimension ref="A1:C20"/>
  <sheetViews>
    <sheetView workbookViewId="0">
      <selection activeCell="B9" sqref="B9"/>
    </sheetView>
  </sheetViews>
  <sheetFormatPr defaultRowHeight="14.4" x14ac:dyDescent="0.3"/>
  <cols>
    <col min="2" max="2" width="10.5546875" bestFit="1" customWidth="1"/>
    <col min="3" max="3" width="11.21875" bestFit="1" customWidth="1"/>
    <col min="4" max="5" width="10.5546875" bestFit="1" customWidth="1"/>
  </cols>
  <sheetData>
    <row r="1" spans="1:3" ht="18" x14ac:dyDescent="0.35">
      <c r="A1" s="4" t="s">
        <v>1</v>
      </c>
      <c r="B1" s="4"/>
    </row>
    <row r="2" spans="1:3" x14ac:dyDescent="0.3">
      <c r="A2" s="3" t="s">
        <v>0</v>
      </c>
      <c r="B2" s="3"/>
      <c r="C2" s="5">
        <v>50000</v>
      </c>
    </row>
    <row r="3" spans="1:3" x14ac:dyDescent="0.3">
      <c r="A3" s="3" t="s">
        <v>2</v>
      </c>
      <c r="B3" s="3"/>
      <c r="C3" s="5">
        <v>10000</v>
      </c>
    </row>
    <row r="4" spans="1:3" x14ac:dyDescent="0.3">
      <c r="A4" s="3" t="s">
        <v>14</v>
      </c>
      <c r="C4" s="6">
        <f>DATE(2021,7,1)</f>
        <v>44378</v>
      </c>
    </row>
    <row r="5" spans="1:3" x14ac:dyDescent="0.3">
      <c r="A5" s="3" t="s">
        <v>15</v>
      </c>
      <c r="C5" s="6">
        <f>DATE(2021,12,31)</f>
        <v>44561</v>
      </c>
    </row>
    <row r="6" spans="1:3" x14ac:dyDescent="0.3">
      <c r="A6" s="3" t="s">
        <v>16</v>
      </c>
      <c r="C6" s="9">
        <v>0.15</v>
      </c>
    </row>
    <row r="8" spans="1:3" ht="43.2" x14ac:dyDescent="0.3">
      <c r="A8" s="2" t="s">
        <v>17</v>
      </c>
      <c r="B8" s="2" t="s">
        <v>11</v>
      </c>
      <c r="C8" s="2" t="s">
        <v>12</v>
      </c>
    </row>
    <row r="9" spans="1:3" x14ac:dyDescent="0.3">
      <c r="A9" s="2">
        <v>0</v>
      </c>
      <c r="B9" s="1">
        <f>AMORDEGRC($C$2,$C$4,$C$5,$C$3,A9,$C$6)</f>
        <v>9375</v>
      </c>
      <c r="C9" s="1">
        <f t="shared" ref="C9:C14" si="0">AMORLINC($C$2,$C$4,$C$5,$C$3,A9,$C$6)</f>
        <v>3750</v>
      </c>
    </row>
    <row r="10" spans="1:3" x14ac:dyDescent="0.3">
      <c r="A10">
        <v>1</v>
      </c>
      <c r="B10" s="1">
        <f t="shared" ref="B10:B14" si="1">AMORDEGRC($C$2,$C$4,$C$5,$C$3,A10,$C$6)</f>
        <v>15234</v>
      </c>
      <c r="C10" s="1">
        <f t="shared" si="0"/>
        <v>7500</v>
      </c>
    </row>
    <row r="11" spans="1:3" x14ac:dyDescent="0.3">
      <c r="A11">
        <v>2</v>
      </c>
      <c r="B11" s="1">
        <f t="shared" si="1"/>
        <v>9521</v>
      </c>
      <c r="C11" s="1">
        <f t="shared" si="0"/>
        <v>7500</v>
      </c>
    </row>
    <row r="12" spans="1:3" x14ac:dyDescent="0.3">
      <c r="A12">
        <v>3</v>
      </c>
      <c r="B12" s="1">
        <f t="shared" si="1"/>
        <v>5951</v>
      </c>
      <c r="C12" s="1">
        <f t="shared" si="0"/>
        <v>7500</v>
      </c>
    </row>
    <row r="13" spans="1:3" x14ac:dyDescent="0.3">
      <c r="A13">
        <v>4</v>
      </c>
      <c r="B13" s="1">
        <f t="shared" si="1"/>
        <v>0</v>
      </c>
      <c r="C13" s="1">
        <f t="shared" si="0"/>
        <v>7500</v>
      </c>
    </row>
    <row r="14" spans="1:3" x14ac:dyDescent="0.3">
      <c r="A14">
        <v>5</v>
      </c>
      <c r="B14" s="1">
        <f t="shared" si="1"/>
        <v>0</v>
      </c>
      <c r="C14" s="1">
        <f t="shared" si="0"/>
        <v>6250</v>
      </c>
    </row>
    <row r="16" spans="1:3" x14ac:dyDescent="0.3">
      <c r="B16" s="1">
        <f>SUM(B9:B15)</f>
        <v>40081</v>
      </c>
      <c r="C16" s="1">
        <f>SUM(C9:C15)</f>
        <v>40000</v>
      </c>
    </row>
    <row r="19" spans="3:3" x14ac:dyDescent="0.3">
      <c r="C19" s="7"/>
    </row>
    <row r="20" spans="3:3" x14ac:dyDescent="0.3">
      <c r="C20" s="7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E9F0C-2C17-4DBD-BBE9-5DC69948DE6B}">
  <dimension ref="A1:N20"/>
  <sheetViews>
    <sheetView workbookViewId="0">
      <selection activeCell="F12" sqref="F12"/>
    </sheetView>
  </sheetViews>
  <sheetFormatPr defaultRowHeight="14.4" x14ac:dyDescent="0.3"/>
  <cols>
    <col min="3" max="3" width="11.21875" bestFit="1" customWidth="1"/>
    <col min="4" max="8" width="10.5546875" bestFit="1" customWidth="1"/>
    <col min="11" max="11" width="10.5546875" bestFit="1" customWidth="1"/>
    <col min="13" max="13" width="10.5546875" bestFit="1" customWidth="1"/>
    <col min="14" max="14" width="11.5546875" bestFit="1" customWidth="1"/>
  </cols>
  <sheetData>
    <row r="1" spans="1:14" ht="18" x14ac:dyDescent="0.35">
      <c r="A1" s="4" t="s">
        <v>1</v>
      </c>
      <c r="B1" s="4"/>
    </row>
    <row r="2" spans="1:14" x14ac:dyDescent="0.3">
      <c r="A2" s="3" t="s">
        <v>0</v>
      </c>
      <c r="B2" s="3"/>
      <c r="C2" s="5">
        <v>50000</v>
      </c>
    </row>
    <row r="3" spans="1:14" x14ac:dyDescent="0.3">
      <c r="A3" s="3" t="s">
        <v>2</v>
      </c>
      <c r="B3" s="3"/>
      <c r="C3" s="5">
        <v>10000</v>
      </c>
    </row>
    <row r="4" spans="1:14" x14ac:dyDescent="0.3">
      <c r="A4" s="3" t="s">
        <v>4</v>
      </c>
      <c r="B4" s="3"/>
      <c r="C4">
        <v>5</v>
      </c>
    </row>
    <row r="5" spans="1:14" x14ac:dyDescent="0.3">
      <c r="A5" s="3" t="s">
        <v>3</v>
      </c>
      <c r="B5" s="3"/>
      <c r="C5" s="5">
        <v>3000</v>
      </c>
    </row>
    <row r="7" spans="1:14" ht="43.2" x14ac:dyDescent="0.3">
      <c r="A7" s="2" t="s">
        <v>17</v>
      </c>
      <c r="B7" s="2" t="s">
        <v>13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</row>
    <row r="8" spans="1:14" x14ac:dyDescent="0.3">
      <c r="A8">
        <v>1</v>
      </c>
      <c r="B8">
        <v>710</v>
      </c>
      <c r="C8" s="1">
        <f>SLN($C$2,$C$3,$C$4)</f>
        <v>8000</v>
      </c>
      <c r="D8" s="1">
        <f>SYD($C$2,$C$3,$C$4,A8)</f>
        <v>13333.333333333334</v>
      </c>
      <c r="E8" s="1">
        <f>DB($C$2,$C$3,$C$4,A8)</f>
        <v>13750.000000000002</v>
      </c>
      <c r="F8" s="1">
        <f>DDB($C$2,$C$3,$C$4,A8)</f>
        <v>20000</v>
      </c>
      <c r="G8" s="1">
        <f>(($C$2-$C$3)/$C$5)*B8</f>
        <v>9466.6666666666679</v>
      </c>
      <c r="H8" s="1">
        <f>VDB($C$2,$C$3,$C$4,A8-1,A8)</f>
        <v>20000</v>
      </c>
      <c r="K8" s="1"/>
      <c r="M8" s="1"/>
      <c r="N8" s="1"/>
    </row>
    <row r="9" spans="1:14" x14ac:dyDescent="0.3">
      <c r="A9">
        <v>2</v>
      </c>
      <c r="B9">
        <v>475</v>
      </c>
      <c r="C9" s="1">
        <f t="shared" ref="C9:C12" si="0">SLN($C$2,$C$3,$C$4)</f>
        <v>8000</v>
      </c>
      <c r="D9" s="1">
        <f t="shared" ref="D9:D12" si="1">SYD($C$2,$C$3,$C$4,A9)</f>
        <v>10666.666666666666</v>
      </c>
      <c r="E9" s="1">
        <f t="shared" ref="E9:E11" si="2">DB($C$2,$C$3,$C$4,A9)</f>
        <v>9968.75</v>
      </c>
      <c r="F9" s="1">
        <f t="shared" ref="F9:F11" si="3">DDB($C$2,$C$3,$C$4,A9)</f>
        <v>12000</v>
      </c>
      <c r="G9" s="1">
        <f>(($C$2-$C$3)/$C$5)*B9</f>
        <v>6333.3333333333339</v>
      </c>
      <c r="H9" s="1">
        <f t="shared" ref="H9:H11" si="4">VDB($C$2,$C$3,$C$4,A9-1,A9)</f>
        <v>12000</v>
      </c>
      <c r="K9" s="1"/>
      <c r="M9" s="1"/>
      <c r="N9" s="1"/>
    </row>
    <row r="10" spans="1:14" x14ac:dyDescent="0.3">
      <c r="A10">
        <v>3</v>
      </c>
      <c r="B10">
        <v>600</v>
      </c>
      <c r="C10" s="1">
        <f t="shared" si="0"/>
        <v>8000</v>
      </c>
      <c r="D10" s="1">
        <f t="shared" si="1"/>
        <v>8000</v>
      </c>
      <c r="E10" s="1">
        <f t="shared" si="2"/>
        <v>7227.3437500000009</v>
      </c>
      <c r="F10" s="1">
        <f t="shared" si="3"/>
        <v>7200</v>
      </c>
      <c r="G10" s="1">
        <f t="shared" ref="G10:G12" si="5">(($C$2-$C$3)/$C$5)*B10</f>
        <v>8000</v>
      </c>
      <c r="H10" s="1">
        <f t="shared" si="4"/>
        <v>7200</v>
      </c>
      <c r="K10" s="1"/>
      <c r="M10" s="1"/>
      <c r="N10" s="1"/>
    </row>
    <row r="11" spans="1:14" x14ac:dyDescent="0.3">
      <c r="A11">
        <v>4</v>
      </c>
      <c r="B11">
        <v>490</v>
      </c>
      <c r="C11" s="1">
        <f t="shared" si="0"/>
        <v>8000</v>
      </c>
      <c r="D11" s="1">
        <f t="shared" si="1"/>
        <v>5333.333333333333</v>
      </c>
      <c r="E11" s="1">
        <f t="shared" si="2"/>
        <v>5239.82421875</v>
      </c>
      <c r="F11" s="1">
        <f t="shared" si="3"/>
        <v>800</v>
      </c>
      <c r="G11" s="1">
        <f t="shared" si="5"/>
        <v>6533.3333333333339</v>
      </c>
      <c r="H11" s="1">
        <f t="shared" si="4"/>
        <v>800</v>
      </c>
      <c r="K11" s="1"/>
      <c r="M11" s="1"/>
      <c r="N11" s="1"/>
    </row>
    <row r="12" spans="1:14" x14ac:dyDescent="0.3">
      <c r="A12">
        <v>5</v>
      </c>
      <c r="B12">
        <v>725</v>
      </c>
      <c r="C12" s="1">
        <f t="shared" si="0"/>
        <v>8000</v>
      </c>
      <c r="D12" s="1">
        <f t="shared" si="1"/>
        <v>2666.6666666666665</v>
      </c>
      <c r="E12" s="1">
        <f>IF(($C$2-$C$3)&lt;&gt;(SUM(E$8:E$11)+DB($C$2,$C$3,$C$4,A12)),($C$2-$C$3)-(SUM(E$8:E$11)),(DB($C$2,$C$3,$C$4,A12)))</f>
        <v>3814.08203125</v>
      </c>
      <c r="F12" s="1">
        <f>IF(($C$2-$C$3)&lt;&gt;(SUM(F$8:F$11)+DDB($C$2,$C$3,$C$4,A12)),($C$2-$C$3)-(SUM(F$8:F$11)),(DDB($C$2,$C$3,$C$4,A12)))</f>
        <v>0</v>
      </c>
      <c r="G12" s="1">
        <f t="shared" si="5"/>
        <v>9666.6666666666679</v>
      </c>
      <c r="H12" s="1">
        <f>IF(($C$2-$C$3)&lt;&gt;(SUM(H$8:H$11)+VDB($C$2,$C$3,$C$4,A12-1,A12)),($C$2-$C$3)-(SUM(H$8:H$11)),(VDB($C$2,$C$3,$C$4,A12-1,A12)))</f>
        <v>0</v>
      </c>
      <c r="K12" s="1"/>
      <c r="M12" s="1"/>
      <c r="N12" s="1"/>
    </row>
    <row r="13" spans="1:14" x14ac:dyDescent="0.3">
      <c r="K13" s="1"/>
      <c r="M13" s="1"/>
      <c r="N13" s="1"/>
    </row>
    <row r="14" spans="1:14" x14ac:dyDescent="0.3">
      <c r="C14" s="1">
        <f t="shared" ref="C14:H14" si="6">SUM(C8:C13)</f>
        <v>40000</v>
      </c>
      <c r="D14" s="1">
        <f t="shared" si="6"/>
        <v>40000</v>
      </c>
      <c r="E14" s="1">
        <f t="shared" si="6"/>
        <v>40000</v>
      </c>
      <c r="F14" s="1">
        <f t="shared" si="6"/>
        <v>40000</v>
      </c>
      <c r="G14" s="1">
        <f t="shared" si="6"/>
        <v>40000</v>
      </c>
      <c r="H14" s="1">
        <f t="shared" si="6"/>
        <v>40000</v>
      </c>
      <c r="K14" s="1"/>
      <c r="M14" s="1"/>
      <c r="N14" s="1"/>
    </row>
    <row r="16" spans="1:14" x14ac:dyDescent="0.3">
      <c r="F16" s="1"/>
      <c r="H16" s="1"/>
      <c r="N16" s="1"/>
    </row>
    <row r="17" spans="3:11" x14ac:dyDescent="0.3">
      <c r="C17" s="7"/>
    </row>
    <row r="18" spans="3:11" x14ac:dyDescent="0.3">
      <c r="C18" s="7"/>
      <c r="E18" s="10"/>
    </row>
    <row r="20" spans="3:11" x14ac:dyDescent="0.3">
      <c r="E20" s="1"/>
      <c r="K20" s="1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FF593-1649-4539-A05D-A205D07B1656}">
  <dimension ref="A1:C20"/>
  <sheetViews>
    <sheetView workbookViewId="0">
      <selection activeCell="C9" sqref="C9"/>
    </sheetView>
  </sheetViews>
  <sheetFormatPr defaultRowHeight="14.4" x14ac:dyDescent="0.3"/>
  <cols>
    <col min="2" max="2" width="10.5546875" bestFit="1" customWidth="1"/>
    <col min="3" max="3" width="11.21875" bestFit="1" customWidth="1"/>
    <col min="4" max="5" width="10.5546875" bestFit="1" customWidth="1"/>
  </cols>
  <sheetData>
    <row r="1" spans="1:3" ht="18" x14ac:dyDescent="0.35">
      <c r="A1" s="4" t="s">
        <v>1</v>
      </c>
      <c r="B1" s="4"/>
    </row>
    <row r="2" spans="1:3" x14ac:dyDescent="0.3">
      <c r="A2" s="3" t="s">
        <v>0</v>
      </c>
      <c r="B2" s="3"/>
      <c r="C2" s="5">
        <v>50000</v>
      </c>
    </row>
    <row r="3" spans="1:3" x14ac:dyDescent="0.3">
      <c r="A3" s="3" t="s">
        <v>2</v>
      </c>
      <c r="B3" s="3"/>
      <c r="C3" s="5">
        <v>10000</v>
      </c>
    </row>
    <row r="4" spans="1:3" x14ac:dyDescent="0.3">
      <c r="A4" s="3" t="s">
        <v>14</v>
      </c>
      <c r="C4" s="6">
        <f>DATE(2021,7,1)</f>
        <v>44378</v>
      </c>
    </row>
    <row r="5" spans="1:3" x14ac:dyDescent="0.3">
      <c r="A5" s="3" t="s">
        <v>15</v>
      </c>
      <c r="C5" s="6">
        <f>DATE(2021,12,31)</f>
        <v>44561</v>
      </c>
    </row>
    <row r="6" spans="1:3" x14ac:dyDescent="0.3">
      <c r="A6" s="3" t="s">
        <v>16</v>
      </c>
      <c r="C6" s="9">
        <v>0.15</v>
      </c>
    </row>
    <row r="8" spans="1:3" ht="43.2" x14ac:dyDescent="0.3">
      <c r="A8" s="2" t="s">
        <v>17</v>
      </c>
      <c r="B8" s="2" t="s">
        <v>11</v>
      </c>
      <c r="C8" s="2" t="s">
        <v>12</v>
      </c>
    </row>
    <row r="9" spans="1:3" x14ac:dyDescent="0.3">
      <c r="A9" s="2">
        <v>0</v>
      </c>
      <c r="B9" s="1">
        <f>AMORDEGRC($C$2,$C$4,$C$5,$C$3,A9,$C$6)</f>
        <v>9375</v>
      </c>
      <c r="C9" s="1">
        <f>AMORLINC($C$2,$C$4,$C$5,$C$3,A9,$C$6)</f>
        <v>3750</v>
      </c>
    </row>
    <row r="10" spans="1:3" x14ac:dyDescent="0.3">
      <c r="A10">
        <v>1</v>
      </c>
      <c r="B10" s="1">
        <f t="shared" ref="B10:B11" si="0">AMORDEGRC($C$2,$C$4,$C$5,$C$3,A10,$C$6)</f>
        <v>15234</v>
      </c>
      <c r="C10" s="1">
        <f t="shared" ref="C10:C14" si="1">AMORLINC($C$2,$C$4,$C$5,$C$3,A10,$C$6)</f>
        <v>7500</v>
      </c>
    </row>
    <row r="11" spans="1:3" x14ac:dyDescent="0.3">
      <c r="A11">
        <v>2</v>
      </c>
      <c r="B11" s="1">
        <f t="shared" si="0"/>
        <v>9521</v>
      </c>
      <c r="C11" s="1">
        <f t="shared" si="1"/>
        <v>7500</v>
      </c>
    </row>
    <row r="12" spans="1:3" x14ac:dyDescent="0.3">
      <c r="A12">
        <v>3</v>
      </c>
      <c r="B12" s="1">
        <f>IF(($C$2-$C$3)&lt;&gt;(SUM(B$9:B$11)+AMORDEGRC($C$2,$C$4,$C$5,$C$3,A14,$C$6)),($C$2-$C$3)-(SUM(B$9:B$11)),(AMORDEGRC($C$2,$C$4,$C$5,$C$3,A14,$C$6)))</f>
        <v>5870</v>
      </c>
      <c r="C12" s="1">
        <f t="shared" si="1"/>
        <v>7500</v>
      </c>
    </row>
    <row r="13" spans="1:3" x14ac:dyDescent="0.3">
      <c r="A13">
        <v>4</v>
      </c>
      <c r="B13" s="1">
        <f>IF(($C$2-$C$3)&lt;&gt;(SUM(B$9:B$12)+AMORDEGRC($C$2,$C$4,$C$5,$C$3,A13,$C$6)),($C$2-$C$3)-(SUM(B$9:B$12)),(AMORDEGRC($C$2,$C$4,$C$5,$C$3,A13,$C$6)))</f>
        <v>0</v>
      </c>
      <c r="C13" s="1">
        <f t="shared" si="1"/>
        <v>7500</v>
      </c>
    </row>
    <row r="14" spans="1:3" x14ac:dyDescent="0.3">
      <c r="A14">
        <v>5</v>
      </c>
      <c r="B14" s="1">
        <f>IF(($C$2-$C$3)&lt;&gt;(SUM(B$9:B$13)+AMORDEGRC($C$2,$C$4,$C$5,$C$3,A14,$C$6)),($C$2-$C$3)-(SUM(B$9:B$13)),(AMORDEGRC($C$2,$C$4,$C$5,$C$3,A14,$C$6)))</f>
        <v>0</v>
      </c>
      <c r="C14" s="1">
        <f t="shared" si="1"/>
        <v>6250</v>
      </c>
    </row>
    <row r="16" spans="1:3" x14ac:dyDescent="0.3">
      <c r="B16" s="1">
        <f>SUM(B9:B15)</f>
        <v>40000</v>
      </c>
      <c r="C16" s="1">
        <f>SUM(C9:C15)</f>
        <v>40000</v>
      </c>
    </row>
    <row r="18" spans="2:3" x14ac:dyDescent="0.3">
      <c r="B18">
        <f>AMORDEGRC($C$2,$C$4,$C$5,$C$3,A14,$C$6)</f>
        <v>0</v>
      </c>
    </row>
    <row r="19" spans="2:3" x14ac:dyDescent="0.3">
      <c r="C19" s="7"/>
    </row>
    <row r="20" spans="2:3" x14ac:dyDescent="0.3">
      <c r="C20" s="7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FF479-4F01-42FF-B29F-279BEBA9A27E}">
  <dimension ref="A1:J22"/>
  <sheetViews>
    <sheetView workbookViewId="0">
      <selection activeCell="J21" sqref="J21"/>
    </sheetView>
  </sheetViews>
  <sheetFormatPr defaultRowHeight="14.4" x14ac:dyDescent="0.3"/>
  <cols>
    <col min="3" max="3" width="11.21875" bestFit="1" customWidth="1"/>
    <col min="4" max="10" width="10.5546875" bestFit="1" customWidth="1"/>
  </cols>
  <sheetData>
    <row r="1" spans="1:10" ht="18" x14ac:dyDescent="0.35">
      <c r="A1" s="4" t="s">
        <v>1</v>
      </c>
      <c r="B1" s="4"/>
    </row>
    <row r="2" spans="1:10" x14ac:dyDescent="0.3">
      <c r="A2" s="3" t="s">
        <v>0</v>
      </c>
      <c r="B2" s="3"/>
      <c r="C2" s="5">
        <v>50000</v>
      </c>
    </row>
    <row r="3" spans="1:10" x14ac:dyDescent="0.3">
      <c r="A3" s="3" t="s">
        <v>2</v>
      </c>
      <c r="B3" s="3"/>
      <c r="C3" s="5">
        <v>10000</v>
      </c>
    </row>
    <row r="4" spans="1:10" x14ac:dyDescent="0.3">
      <c r="A4" s="3" t="s">
        <v>4</v>
      </c>
      <c r="B4" s="3"/>
      <c r="C4">
        <v>5</v>
      </c>
    </row>
    <row r="5" spans="1:10" x14ac:dyDescent="0.3">
      <c r="A5" s="3" t="s">
        <v>3</v>
      </c>
      <c r="B5" s="3"/>
      <c r="C5" s="5">
        <v>3000</v>
      </c>
    </row>
    <row r="6" spans="1:10" x14ac:dyDescent="0.3">
      <c r="A6" s="3" t="s">
        <v>14</v>
      </c>
      <c r="C6" s="6">
        <f>DATE(2021,7,1)</f>
        <v>44378</v>
      </c>
    </row>
    <row r="7" spans="1:10" x14ac:dyDescent="0.3">
      <c r="A7" s="3" t="s">
        <v>15</v>
      </c>
      <c r="C7" s="6">
        <f>DATE(2021,12,31)</f>
        <v>44561</v>
      </c>
    </row>
    <row r="8" spans="1:10" x14ac:dyDescent="0.3">
      <c r="A8" s="3" t="s">
        <v>16</v>
      </c>
      <c r="C8" s="9">
        <v>0.15</v>
      </c>
    </row>
    <row r="10" spans="1:10" ht="43.2" x14ac:dyDescent="0.3">
      <c r="A10" s="2" t="s">
        <v>17</v>
      </c>
      <c r="B10" s="2" t="s">
        <v>13</v>
      </c>
      <c r="C10" s="2" t="s">
        <v>5</v>
      </c>
      <c r="D10" s="2" t="s">
        <v>6</v>
      </c>
      <c r="E10" s="2" t="s">
        <v>7</v>
      </c>
      <c r="F10" s="2" t="s">
        <v>8</v>
      </c>
      <c r="G10" s="2" t="s">
        <v>9</v>
      </c>
      <c r="H10" s="2" t="s">
        <v>10</v>
      </c>
      <c r="I10" s="2" t="s">
        <v>11</v>
      </c>
      <c r="J10" s="2" t="s">
        <v>12</v>
      </c>
    </row>
    <row r="11" spans="1:10" x14ac:dyDescent="0.3">
      <c r="A11" s="2">
        <v>0</v>
      </c>
      <c r="B11" s="2"/>
      <c r="C11" s="2"/>
      <c r="D11" s="2"/>
      <c r="E11" s="2"/>
      <c r="F11" s="2"/>
      <c r="G11" s="2"/>
      <c r="H11" s="2"/>
      <c r="I11" s="5">
        <f>AMORDEGRC($C$2,$C$6,$C$7,$C$3,A11,$C$8)</f>
        <v>9375</v>
      </c>
      <c r="J11" s="5">
        <f>AMORLINC($C$2,$C$6,$C$7,$C$3,A11,$C$8)</f>
        <v>3750</v>
      </c>
    </row>
    <row r="12" spans="1:10" x14ac:dyDescent="0.3">
      <c r="A12">
        <v>1</v>
      </c>
      <c r="B12">
        <v>710</v>
      </c>
      <c r="C12" s="1">
        <f>SLN($C$2,$C$3,$C$4)</f>
        <v>8000</v>
      </c>
      <c r="D12" s="1">
        <f>SYD($C$2,$C$3,$C$4,A12)</f>
        <v>13333.333333333334</v>
      </c>
      <c r="E12" s="1">
        <f>DB($C$2,$C$3,$C$4,A12)</f>
        <v>13750.000000000002</v>
      </c>
      <c r="F12" s="1">
        <f>DDB($C$2,$C$3,$C$4,A12)</f>
        <v>20000</v>
      </c>
      <c r="G12" s="1">
        <f>(($C$2-$C$3)/$C$5)*B12</f>
        <v>9466.6666666666679</v>
      </c>
      <c r="H12" s="1">
        <f>VDB($C$2,$C$3,$C$4,A12-1,A12)</f>
        <v>20000</v>
      </c>
      <c r="I12" s="5">
        <f>AMORDEGRC($C$2,$C$6,$C$7,$C$3,A12,$C$8)</f>
        <v>15234</v>
      </c>
      <c r="J12" s="5">
        <f>AMORLINC($C$2,$C$6,$C$7,$C$3,A12,$C$8)</f>
        <v>7500</v>
      </c>
    </row>
    <row r="13" spans="1:10" x14ac:dyDescent="0.3">
      <c r="A13">
        <v>2</v>
      </c>
      <c r="B13">
        <v>475</v>
      </c>
      <c r="C13" s="1">
        <f t="shared" ref="C13:C16" si="0">SLN($C$2,$C$3,$C$4)</f>
        <v>8000</v>
      </c>
      <c r="D13" s="1">
        <f t="shared" ref="D13:D16" si="1">SYD($C$2,$C$3,$C$4,A13)</f>
        <v>10666.666666666666</v>
      </c>
      <c r="E13" s="1">
        <f t="shared" ref="E13:E16" si="2">DB($C$2,$C$3,$C$4,A13)</f>
        <v>9968.75</v>
      </c>
      <c r="F13" s="1">
        <f t="shared" ref="F13:F16" si="3">DDB($C$2,$C$3,$C$4,A13)</f>
        <v>12000</v>
      </c>
      <c r="G13" s="1">
        <f>(($C$2-$C$3)/$C$5)*B13</f>
        <v>6333.3333333333339</v>
      </c>
      <c r="H13" s="1">
        <f t="shared" ref="H13:H16" si="4">VDB($C$2,$C$3,$C$4,A13-1,A13)</f>
        <v>12000</v>
      </c>
      <c r="I13" s="5">
        <f>AMORDEGRC($C$2,$C$6,$C$7,$C$3,A13,$C$8)</f>
        <v>9521</v>
      </c>
      <c r="J13" s="5">
        <f t="shared" ref="J13:J16" si="5">AMORLINC($C$2,$C$6,$C$7,$C$3,A13,$C$8)</f>
        <v>7500</v>
      </c>
    </row>
    <row r="14" spans="1:10" x14ac:dyDescent="0.3">
      <c r="A14">
        <v>3</v>
      </c>
      <c r="B14">
        <v>600</v>
      </c>
      <c r="C14" s="1">
        <f t="shared" si="0"/>
        <v>8000</v>
      </c>
      <c r="D14" s="1">
        <f t="shared" si="1"/>
        <v>8000</v>
      </c>
      <c r="E14" s="1">
        <f t="shared" si="2"/>
        <v>7227.3437500000009</v>
      </c>
      <c r="F14" s="1">
        <f t="shared" si="3"/>
        <v>7200</v>
      </c>
      <c r="G14" s="1">
        <f t="shared" ref="G14:G16" si="6">(($C$2-$C$3)/$C$5)*B14</f>
        <v>8000</v>
      </c>
      <c r="H14" s="1">
        <f t="shared" si="4"/>
        <v>7200</v>
      </c>
      <c r="I14" s="5">
        <f>AMORDEGRC($C$2,$C$6,$C$7,$C$3,A14,$C$8)</f>
        <v>5951</v>
      </c>
      <c r="J14" s="5">
        <f t="shared" si="5"/>
        <v>7500</v>
      </c>
    </row>
    <row r="15" spans="1:10" x14ac:dyDescent="0.3">
      <c r="A15">
        <v>4</v>
      </c>
      <c r="B15">
        <v>490</v>
      </c>
      <c r="C15" s="1">
        <f t="shared" si="0"/>
        <v>8000</v>
      </c>
      <c r="D15" s="1">
        <f t="shared" si="1"/>
        <v>5333.333333333333</v>
      </c>
      <c r="E15" s="1">
        <f t="shared" si="2"/>
        <v>5239.82421875</v>
      </c>
      <c r="F15" s="1">
        <f t="shared" si="3"/>
        <v>800</v>
      </c>
      <c r="G15" s="1">
        <f t="shared" si="6"/>
        <v>6533.3333333333339</v>
      </c>
      <c r="H15" s="1">
        <f t="shared" si="4"/>
        <v>800</v>
      </c>
      <c r="I15" s="5">
        <f>AMORDEGRC($C$2,$C$6,$C$7,$C$3,A15,$C$8)</f>
        <v>0</v>
      </c>
      <c r="J15" s="5">
        <f t="shared" si="5"/>
        <v>7500</v>
      </c>
    </row>
    <row r="16" spans="1:10" x14ac:dyDescent="0.3">
      <c r="A16">
        <v>5</v>
      </c>
      <c r="B16">
        <v>725</v>
      </c>
      <c r="C16" s="1">
        <f t="shared" si="0"/>
        <v>8000</v>
      </c>
      <c r="D16" s="1">
        <f t="shared" si="1"/>
        <v>2666.6666666666665</v>
      </c>
      <c r="E16" s="1">
        <f t="shared" si="2"/>
        <v>3798.8725585937505</v>
      </c>
      <c r="F16" s="1">
        <f t="shared" si="3"/>
        <v>0</v>
      </c>
      <c r="G16" s="1">
        <f t="shared" si="6"/>
        <v>9666.6666666666679</v>
      </c>
      <c r="H16" s="1">
        <f t="shared" si="4"/>
        <v>0</v>
      </c>
      <c r="I16" s="5">
        <f t="shared" ref="I16" si="7">AMORDEGRC($C$2,$C$6,$C$7,$C$3,A16,$C$8)</f>
        <v>0</v>
      </c>
      <c r="J16" s="5">
        <f t="shared" si="5"/>
        <v>6250</v>
      </c>
    </row>
    <row r="18" spans="3:10" x14ac:dyDescent="0.3">
      <c r="C18" s="1">
        <f t="shared" ref="C18:H18" si="8">SUM(C12:C17)</f>
        <v>40000</v>
      </c>
      <c r="D18" s="1">
        <f t="shared" si="8"/>
        <v>40000</v>
      </c>
      <c r="E18" s="1">
        <f t="shared" si="8"/>
        <v>39984.79052734375</v>
      </c>
      <c r="F18" s="1">
        <f t="shared" si="8"/>
        <v>40000</v>
      </c>
      <c r="G18" s="1">
        <f t="shared" si="8"/>
        <v>40000</v>
      </c>
      <c r="H18" s="1">
        <f t="shared" si="8"/>
        <v>40000</v>
      </c>
      <c r="I18" s="5">
        <f>SUM(I11:I17)</f>
        <v>40081</v>
      </c>
      <c r="J18" s="5">
        <f>SUM(J11:J17)</f>
        <v>40000</v>
      </c>
    </row>
    <row r="21" spans="3:10" x14ac:dyDescent="0.3">
      <c r="C21" s="7"/>
    </row>
    <row r="22" spans="3:10" x14ac:dyDescent="0.3">
      <c r="C22" s="7"/>
      <c r="E22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blank SLN_SYD_DB_DDB_uofp_VDB 1</vt:lpstr>
      <vt:lpstr>blank SLN_SYD_DB_DDB_uofp_VDB 2</vt:lpstr>
      <vt:lpstr>blank SLN_SYD_DB_DDB_uofp_VDB</vt:lpstr>
      <vt:lpstr>blank AMORDEGRC_AMORLINC</vt:lpstr>
      <vt:lpstr>SLN_SYD_DB_DDB_uofp_VDB</vt:lpstr>
      <vt:lpstr>AMORDEGRC_AMORLINC</vt:lpstr>
      <vt:lpstr>SLN_SYD_DB_DDB_uofp_VDB with IF</vt:lpstr>
      <vt:lpstr>AMORDEGRC_AMORLINC with IF</vt:lpstr>
      <vt:lpstr>All Before Plug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Kelly Williams</dc:creator>
  <cp:lastModifiedBy>Dr. Kelly Williams</cp:lastModifiedBy>
  <dcterms:created xsi:type="dcterms:W3CDTF">2020-11-25T04:18:10Z</dcterms:created>
  <dcterms:modified xsi:type="dcterms:W3CDTF">2020-12-29T22:53:00Z</dcterms:modified>
</cp:coreProperties>
</file>