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1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r. Kelly Williams\Dropbox\Dropbox\Research\Excel\Technology Q&amp;A\Ideas\"/>
    </mc:Choice>
  </mc:AlternateContent>
  <xr:revisionPtr revIDLastSave="0" documentId="13_ncr:1_{94A2D247-C621-4163-8A9C-0540BAE3E07A}" xr6:coauthVersionLast="45" xr6:coauthVersionMax="45" xr10:uidLastSave="{00000000-0000-0000-0000-000000000000}"/>
  <bookViews>
    <workbookView xWindow="-108" yWindow="-108" windowWidth="23256" windowHeight="12576" firstSheet="3" activeTab="3" xr2:uid="{B96F5F24-0B2D-471F-99C3-2F17C51400B2}"/>
  </bookViews>
  <sheets>
    <sheet name="Sheet1" sheetId="1" r:id="rId1"/>
    <sheet name="Idea1" sheetId="3" r:id="rId2"/>
    <sheet name="Idea2" sheetId="4" r:id="rId3"/>
    <sheet name="Sheet2" sheetId="5" r:id="rId4"/>
  </sheets>
  <definedNames>
    <definedName name="_xlchart.v1.0" hidden="1">Sheet1!$C$2:$C$34</definedName>
  </definedNames>
  <calcPr calcId="191029"/>
  <pivotCaches>
    <pivotCache cacheId="2" r:id="rId5"/>
  </pivotCaches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7" i="5" l="1"/>
  <c r="H17" i="5"/>
  <c r="G17" i="5"/>
  <c r="F17" i="5"/>
  <c r="J3" i="5"/>
  <c r="J4" i="5"/>
  <c r="J5" i="5"/>
  <c r="J6" i="5"/>
  <c r="J7" i="5"/>
  <c r="J8" i="5"/>
  <c r="J9" i="5"/>
  <c r="J10" i="5"/>
  <c r="J11" i="5"/>
  <c r="J12" i="5"/>
  <c r="J13" i="5"/>
  <c r="J14" i="5"/>
  <c r="J15" i="5"/>
  <c r="J16" i="5"/>
  <c r="J2" i="5"/>
  <c r="H3" i="5"/>
  <c r="H4" i="5"/>
  <c r="H5" i="5"/>
  <c r="H6" i="5"/>
  <c r="H7" i="5"/>
  <c r="H8" i="5"/>
  <c r="H9" i="5"/>
  <c r="H10" i="5"/>
  <c r="H11" i="5"/>
  <c r="H12" i="5"/>
  <c r="H13" i="5"/>
  <c r="H14" i="5"/>
  <c r="H15" i="5"/>
  <c r="H16" i="5"/>
  <c r="H2" i="5"/>
  <c r="D34" i="1" l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D2" i="1"/>
</calcChain>
</file>

<file path=xl/sharedStrings.xml><?xml version="1.0" encoding="utf-8"?>
<sst xmlns="http://schemas.openxmlformats.org/spreadsheetml/2006/main" count="182" uniqueCount="88">
  <si>
    <t>Product Number</t>
  </si>
  <si>
    <t>Total Cost</t>
  </si>
  <si>
    <t>Quantity</t>
  </si>
  <si>
    <t>Cost Per Unit</t>
  </si>
  <si>
    <t>AM-73483</t>
  </si>
  <si>
    <t>LD-27478</t>
  </si>
  <si>
    <t>WH-23820</t>
  </si>
  <si>
    <t>DJ-94817</t>
  </si>
  <si>
    <t>DF-23654</t>
  </si>
  <si>
    <t>TI-29318</t>
  </si>
  <si>
    <t>SD-43782</t>
  </si>
  <si>
    <t>FK-38347</t>
  </si>
  <si>
    <t>RE-32943</t>
  </si>
  <si>
    <t>VB-56782</t>
  </si>
  <si>
    <t>AP-33659</t>
  </si>
  <si>
    <t>WY-18567</t>
  </si>
  <si>
    <t>AH-59448</t>
  </si>
  <si>
    <t>WP-79260</t>
  </si>
  <si>
    <t>FS-67202</t>
  </si>
  <si>
    <t>FE-55098</t>
  </si>
  <si>
    <t>GR-95849</t>
  </si>
  <si>
    <t>BF-16482</t>
  </si>
  <si>
    <t>WD-46018</t>
  </si>
  <si>
    <t>FE-47184</t>
  </si>
  <si>
    <t>GR-40402</t>
  </si>
  <si>
    <t>BF-75297</t>
  </si>
  <si>
    <t>WD-18466</t>
  </si>
  <si>
    <t>AS-71360</t>
  </si>
  <si>
    <t>QA-56705</t>
  </si>
  <si>
    <t>FE-95497</t>
  </si>
  <si>
    <t>GR-12059</t>
  </si>
  <si>
    <t>BF-89776</t>
  </si>
  <si>
    <t>WD-35732</t>
  </si>
  <si>
    <t>FE-97929</t>
  </si>
  <si>
    <t>GR-21387</t>
  </si>
  <si>
    <t>BF-69282</t>
  </si>
  <si>
    <t>WD-47273</t>
  </si>
  <si>
    <t>Sum of Cost Per Unit</t>
  </si>
  <si>
    <t>Row Labels</t>
  </si>
  <si>
    <t>Grand Total</t>
  </si>
  <si>
    <t>Sum of Quantity</t>
  </si>
  <si>
    <t>Employee #</t>
  </si>
  <si>
    <t>Last name</t>
  </si>
  <si>
    <t>First name</t>
  </si>
  <si>
    <t>Department</t>
  </si>
  <si>
    <t>Client</t>
  </si>
  <si>
    <t>Total hours this week</t>
  </si>
  <si>
    <t>Billable hours</t>
  </si>
  <si>
    <t>Non-billable hours</t>
  </si>
  <si>
    <t>Billable rate/hr</t>
  </si>
  <si>
    <t>Amount billed to client</t>
  </si>
  <si>
    <t>Tax</t>
  </si>
  <si>
    <t>Consulting</t>
  </si>
  <si>
    <t>Audit</t>
  </si>
  <si>
    <t>Bryce</t>
  </si>
  <si>
    <t>Jackson</t>
  </si>
  <si>
    <t>Specht</t>
  </si>
  <si>
    <t>Lawrence</t>
  </si>
  <si>
    <t>McInvale</t>
  </si>
  <si>
    <t>Smith</t>
  </si>
  <si>
    <t>Overstreet</t>
  </si>
  <si>
    <t>Tom</t>
  </si>
  <si>
    <t>Beth</t>
  </si>
  <si>
    <t>Ron</t>
  </si>
  <si>
    <t>William</t>
  </si>
  <si>
    <t>Amanda</t>
  </si>
  <si>
    <t>Aqua Marine Limited</t>
  </si>
  <si>
    <t>The Tool Group</t>
  </si>
  <si>
    <t>The Real Estate Connection</t>
  </si>
  <si>
    <t>Thomas</t>
  </si>
  <si>
    <t>David</t>
  </si>
  <si>
    <t>Tammy</t>
  </si>
  <si>
    <t>Andrea</t>
  </si>
  <si>
    <t>Jimmy</t>
  </si>
  <si>
    <t>Howard</t>
  </si>
  <si>
    <t>Chris</t>
  </si>
  <si>
    <t>Katie</t>
  </si>
  <si>
    <t>Bill</t>
  </si>
  <si>
    <t>Willis</t>
  </si>
  <si>
    <t>Black</t>
  </si>
  <si>
    <t>Tann</t>
  </si>
  <si>
    <t>Lee</t>
  </si>
  <si>
    <t>Chen</t>
  </si>
  <si>
    <t>Presley</t>
  </si>
  <si>
    <t>Young</t>
  </si>
  <si>
    <t>Williams</t>
  </si>
  <si>
    <t>Street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</si>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</sst>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sz val="11"/>
      <color rgb="FF0070C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/>
        <bgColor theme="6"/>
      </patternFill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3" fontId="0" fillId="0" borderId="0" xfId="0" applyNumberFormat="1"/>
    <xf numFmtId="0" fontId="0" fillId="0" borderId="0" xfId="0" applyAlignment="1">
      <alignment horizontal="left"/>
    </xf>
    <xf numFmtId="0" fontId="0" fillId="0" borderId="0" xfId="0" pivotButton="1"/>
    <xf numFmtId="0" fontId="0" fillId="0" borderId="1" xfId="0" applyFill="1" applyBorder="1" applyAlignment="1">
      <alignment horizontal="center"/>
    </xf>
    <xf numFmtId="43" fontId="0" fillId="0" borderId="1" xfId="1" applyFont="1" applyFill="1" applyBorder="1" applyAlignment="1">
      <alignment horizontal="center"/>
    </xf>
    <xf numFmtId="43" fontId="0" fillId="0" borderId="2" xfId="1" applyFont="1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5" xfId="0" applyNumberFormat="1" applyFont="1" applyFill="1" applyBorder="1" applyAlignment="1">
      <alignment horizontal="center"/>
    </xf>
    <xf numFmtId="43" fontId="0" fillId="0" borderId="6" xfId="0" applyNumberFormat="1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0" borderId="0" xfId="0" applyFont="1"/>
  </cellXfs>
  <cellStyles count="2">
    <cellStyle name="Comma" xfId="1" builtinId="3"/>
    <cellStyle name="Normal" xfId="0" builtinId="0"/>
  </cellStyles>
  <dxfs count="24">
    <dxf>
      <font>
        <strike val="0"/>
        <outline val="0"/>
        <shadow val="0"/>
        <u val="none"/>
        <vertAlign val="baseline"/>
        <sz val="11"/>
        <color rgb="FF0070C0"/>
        <name val="Calibri"/>
        <family val="2"/>
        <scheme val="minor"/>
      </font>
      <fill>
        <patternFill patternType="solid">
          <fgColor indexed="64"/>
          <bgColor theme="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right style="thin">
          <color indexed="64"/>
        </right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_xlchart.v1.0</cx:f>
      </cx:numDim>
    </cx:data>
  </cx:chartData>
  <cx:chart>
    <cx:title pos="t" align="ctr" overlay="0">
      <cx:tx>
        <cx:txData>
          <cx:v>Frequency of 'Quantity'</cx:v>
        </cx:txData>
      </cx:tx>
    </cx:title>
    <cx:plotArea>
      <cx:plotAreaRegion>
        <cx:series layoutId="clusteredColumn" uniqueId="{D3F7F0C1-9A41-4B90-B734-2205FD9990AC}">
          <cx:spPr>
            <a:solidFill>
              <a:srgbClr val="595959"/>
            </a:solidFill>
          </cx:spPr>
          <cx:dataId val="0"/>
          <cx:layoutPr>
            <cx:binning intervalClosed="r">
              <cx:binSize val="50"/>
            </cx:binning>
          </cx:layoutPr>
        </cx:series>
      </cx:plotAreaRegion>
      <cx:axis id="0">
        <cx:catScaling gapWidth="0.330000013"/>
        <cx:title>
          <cx:tx>
            <cx:txData>
              <cx:v>Quantity</cx:v>
            </cx:txData>
          </cx:tx>
        </cx:title>
        <cx:tickLabels/>
      </cx:axis>
      <cx:axis id="1">
        <cx:valScaling/>
        <cx:title>
          <cx:tx>
            <cx:txData>
              <cx:v>Frequency</cx:v>
            </cx:txData>
          </cx:tx>
        </cx:title>
        <cx:majorGridlines/>
        <cx:tickLabels/>
      </cx:axis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6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microsoft.com/office/2014/relationships/chartEx" Target="../charts/chartEx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546100</xdr:colOff>
      <xdr:row>17</xdr:row>
      <xdr:rowOff>66040</xdr:rowOff>
    </xdr:from>
    <xdr:to>
      <xdr:col>10</xdr:col>
      <xdr:colOff>515620</xdr:colOff>
      <xdr:row>32</xdr:row>
      <xdr:rowOff>66040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3" name="Chart 2" descr="Chart type: Histogram. Frequency of 'Quantity'&#10;&#10;Description automatically generated">
              <a:extLst>
                <a:ext uri="{FF2B5EF4-FFF2-40B4-BE49-F238E27FC236}">
                  <a16:creationId xmlns:a16="http://schemas.microsoft.com/office/drawing/2014/main" id="{4BBF4ADA-6DDB-48C5-A338-7EA3534F014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175000" y="3175000"/>
              <a:ext cx="4572000" cy="27432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r. Kelly Williams" refreshedDate="44125.627463194447" createdVersion="6" refreshedVersion="6" minRefreshableVersion="3" recordCount="33" xr:uid="{3D28D9A3-4AFE-4D1A-A194-5EB6336D5D79}">
  <cacheSource type="worksheet">
    <worksheetSource ref="A1:D34" sheet="Sheet1"/>
  </cacheSource>
  <cacheFields count="4">
    <cacheField name="Product Number" numFmtId="0">
      <sharedItems count="33">
        <s v="AM-73483"/>
        <s v="LD-27478"/>
        <s v="WH-23820"/>
        <s v="DJ-94817"/>
        <s v="DF-23654"/>
        <s v="TI-29318"/>
        <s v="SD-43782"/>
        <s v="FK-38347"/>
        <s v="RE-32943"/>
        <s v="VB-56782"/>
        <s v="AP-33659"/>
        <s v="WY-18567"/>
        <s v="AH-59448"/>
        <s v="WP-79260"/>
        <s v="FS-67202"/>
        <s v="FE-55098"/>
        <s v="GR-95849"/>
        <s v="BF-16482"/>
        <s v="WD-46018"/>
        <s v="FE-47184"/>
        <s v="GR-40402"/>
        <s v="BF-75297"/>
        <s v="WD-18466"/>
        <s v="AS-71360"/>
        <s v="QA-56705"/>
        <s v="FE-95497"/>
        <s v="GR-12059"/>
        <s v="BF-89776"/>
        <s v="WD-35732"/>
        <s v="FE-97929"/>
        <s v="GR-21387"/>
        <s v="BF-69282"/>
        <s v="WD-47273"/>
      </sharedItems>
    </cacheField>
    <cacheField name="Total Cost" numFmtId="3">
      <sharedItems containsSemiMixedTypes="0" containsString="0" containsNumber="1" containsInteger="1" minValue="7844" maxValue="98936"/>
    </cacheField>
    <cacheField name="Quantity" numFmtId="0">
      <sharedItems containsSemiMixedTypes="0" containsString="0" containsNumber="1" containsInteger="1" minValue="33" maxValue="197"/>
    </cacheField>
    <cacheField name="Cost Per Unit" numFmtId="3">
      <sharedItems containsSemiMixedTypes="0" containsString="0" containsNumber="1" minValue="100.85294117647059" maxValue="1781.9756097560976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3">
  <r>
    <x v="0"/>
    <n v="15834"/>
    <n v="36"/>
    <n v="439.83333333333331"/>
  </r>
  <r>
    <x v="1"/>
    <n v="65658"/>
    <n v="179"/>
    <n v="366.804469273743"/>
  </r>
  <r>
    <x v="2"/>
    <n v="54651"/>
    <n v="122"/>
    <n v="447.9590163934426"/>
  </r>
  <r>
    <x v="3"/>
    <n v="7844"/>
    <n v="57"/>
    <n v="137.61403508771929"/>
  </r>
  <r>
    <x v="4"/>
    <n v="86253"/>
    <n v="124"/>
    <n v="695.58870967741939"/>
  </r>
  <r>
    <x v="5"/>
    <n v="73896"/>
    <n v="138"/>
    <n v="535.47826086956525"/>
  </r>
  <r>
    <x v="6"/>
    <n v="14834"/>
    <n v="33"/>
    <n v="449.5151515151515"/>
  </r>
  <r>
    <x v="7"/>
    <n v="55736"/>
    <n v="142"/>
    <n v="392.50704225352115"/>
  </r>
  <r>
    <x v="8"/>
    <n v="29165"/>
    <n v="116"/>
    <n v="251.42241379310346"/>
  </r>
  <r>
    <x v="9"/>
    <n v="9236"/>
    <n v="43"/>
    <n v="214.7906976744186"/>
  </r>
  <r>
    <x v="10"/>
    <n v="74315"/>
    <n v="142"/>
    <n v="523.34507042253517"/>
  </r>
  <r>
    <x v="11"/>
    <n v="17865"/>
    <n v="44"/>
    <n v="406.02272727272725"/>
  </r>
  <r>
    <x v="12"/>
    <n v="27219"/>
    <n v="146"/>
    <n v="186.43150684931507"/>
  </r>
  <r>
    <x v="13"/>
    <n v="57544"/>
    <n v="197"/>
    <n v="292.10152284263961"/>
  </r>
  <r>
    <x v="14"/>
    <n v="44301"/>
    <n v="82"/>
    <n v="540.2560975609756"/>
  </r>
  <r>
    <x v="15"/>
    <n v="98936"/>
    <n v="129"/>
    <n v="766.94573643410854"/>
  </r>
  <r>
    <x v="16"/>
    <n v="80523"/>
    <n v="192"/>
    <n v="419.390625"/>
  </r>
  <r>
    <x v="17"/>
    <n v="70823"/>
    <n v="78"/>
    <n v="907.98717948717945"/>
  </r>
  <r>
    <x v="18"/>
    <n v="73061"/>
    <n v="41"/>
    <n v="1781.9756097560976"/>
  </r>
  <r>
    <x v="19"/>
    <n v="48557"/>
    <n v="103"/>
    <n v="471.42718446601941"/>
  </r>
  <r>
    <x v="20"/>
    <n v="32956"/>
    <n v="186"/>
    <n v="177.18279569892474"/>
  </r>
  <r>
    <x v="21"/>
    <n v="87823"/>
    <n v="146"/>
    <n v="601.52739726027403"/>
  </r>
  <r>
    <x v="22"/>
    <n v="71339"/>
    <n v="64"/>
    <n v="1114.671875"/>
  </r>
  <r>
    <x v="23"/>
    <n v="58763"/>
    <n v="93"/>
    <n v="631.86021505376345"/>
  </r>
  <r>
    <x v="24"/>
    <n v="70894"/>
    <n v="72"/>
    <n v="984.63888888888891"/>
  </r>
  <r>
    <x v="25"/>
    <n v="43129"/>
    <n v="76"/>
    <n v="567.48684210526312"/>
  </r>
  <r>
    <x v="26"/>
    <n v="56099"/>
    <n v="169"/>
    <n v="331.94674556213016"/>
  </r>
  <r>
    <x v="27"/>
    <n v="82920"/>
    <n v="194"/>
    <n v="427.42268041237111"/>
  </r>
  <r>
    <x v="28"/>
    <n v="63919"/>
    <n v="52"/>
    <n v="1229.2115384615386"/>
  </r>
  <r>
    <x v="29"/>
    <n v="20199"/>
    <n v="169"/>
    <n v="119.52071005917159"/>
  </r>
  <r>
    <x v="30"/>
    <n v="10287"/>
    <n v="102"/>
    <n v="100.85294117647059"/>
  </r>
  <r>
    <x v="31"/>
    <n v="41582"/>
    <n v="168"/>
    <n v="247.51190476190476"/>
  </r>
  <r>
    <x v="32"/>
    <n v="24536"/>
    <n v="80"/>
    <n v="306.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859FB7C-EAC8-4026-84DC-D50BF9954B6A}" name="PivotTable1" cacheId="2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2:C36" firstHeaderRow="0" firstDataRow="1" firstDataCol="1"/>
  <pivotFields count="4">
    <pivotField axis="axisRow" showAll="0" sortType="descending">
      <items count="34">
        <item x="12"/>
        <item x="0"/>
        <item x="10"/>
        <item x="23"/>
        <item x="17"/>
        <item x="31"/>
        <item x="21"/>
        <item x="27"/>
        <item x="4"/>
        <item x="3"/>
        <item x="19"/>
        <item x="15"/>
        <item x="25"/>
        <item x="29"/>
        <item x="7"/>
        <item x="14"/>
        <item x="26"/>
        <item x="30"/>
        <item x="20"/>
        <item x="16"/>
        <item x="1"/>
        <item x="24"/>
        <item x="8"/>
        <item x="6"/>
        <item x="5"/>
        <item x="9"/>
        <item x="22"/>
        <item x="28"/>
        <item x="18"/>
        <item x="32"/>
        <item x="2"/>
        <item x="13"/>
        <item x="11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numFmtId="3" showAll="0"/>
    <pivotField dataField="1" showAll="0"/>
    <pivotField dataField="1" numFmtId="3" showAll="0"/>
  </pivotFields>
  <rowFields count="1">
    <field x="0"/>
  </rowFields>
  <rowItems count="34">
    <i>
      <x v="31"/>
    </i>
    <i>
      <x v="7"/>
    </i>
    <i>
      <x v="19"/>
    </i>
    <i>
      <x v="18"/>
    </i>
    <i>
      <x v="20"/>
    </i>
    <i>
      <x v="13"/>
    </i>
    <i>
      <x v="16"/>
    </i>
    <i>
      <x v="5"/>
    </i>
    <i>
      <x v="6"/>
    </i>
    <i>
      <x/>
    </i>
    <i>
      <x v="14"/>
    </i>
    <i>
      <x v="2"/>
    </i>
    <i>
      <x v="24"/>
    </i>
    <i>
      <x v="11"/>
    </i>
    <i>
      <x v="8"/>
    </i>
    <i>
      <x v="30"/>
    </i>
    <i>
      <x v="22"/>
    </i>
    <i>
      <x v="10"/>
    </i>
    <i>
      <x v="17"/>
    </i>
    <i>
      <x v="3"/>
    </i>
    <i>
      <x v="15"/>
    </i>
    <i>
      <x v="29"/>
    </i>
    <i>
      <x v="4"/>
    </i>
    <i>
      <x v="12"/>
    </i>
    <i>
      <x v="21"/>
    </i>
    <i>
      <x v="26"/>
    </i>
    <i>
      <x v="9"/>
    </i>
    <i>
      <x v="27"/>
    </i>
    <i>
      <x v="32"/>
    </i>
    <i>
      <x v="25"/>
    </i>
    <i>
      <x v="28"/>
    </i>
    <i>
      <x v="1"/>
    </i>
    <i>
      <x v="23"/>
    </i>
    <i t="grand">
      <x/>
    </i>
  </rowItems>
  <colFields count="1">
    <field x="-2"/>
  </colFields>
  <colItems count="2">
    <i>
      <x/>
    </i>
    <i i="1">
      <x v="1"/>
    </i>
  </colItems>
  <dataFields count="2">
    <dataField name="Sum of Quantity" fld="2" baseField="0" baseItem="0" numFmtId="3"/>
    <dataField name="Sum of Cost Per Unit" fld="3" baseField="0" baseItem="0" numFmtId="3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2369768-06B3-49F1-8E01-1D6F1A818A9C}" name="PivotTable2" cacheId="2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2:C36" firstHeaderRow="0" firstDataRow="1" firstDataCol="1"/>
  <pivotFields count="4">
    <pivotField axis="axisRow" showAll="0" sortType="descending">
      <items count="34">
        <item x="12"/>
        <item x="0"/>
        <item x="10"/>
        <item x="23"/>
        <item x="17"/>
        <item x="31"/>
        <item x="21"/>
        <item x="27"/>
        <item x="4"/>
        <item x="3"/>
        <item x="19"/>
        <item x="15"/>
        <item x="25"/>
        <item x="29"/>
        <item x="7"/>
        <item x="14"/>
        <item x="26"/>
        <item x="30"/>
        <item x="20"/>
        <item x="16"/>
        <item x="1"/>
        <item x="24"/>
        <item x="8"/>
        <item x="6"/>
        <item x="5"/>
        <item x="9"/>
        <item x="22"/>
        <item x="28"/>
        <item x="18"/>
        <item x="32"/>
        <item x="2"/>
        <item x="13"/>
        <item x="11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numFmtId="3" showAll="0"/>
    <pivotField dataField="1" showAll="0"/>
    <pivotField dataField="1" numFmtId="3" showAll="0"/>
  </pivotFields>
  <rowFields count="1">
    <field x="0"/>
  </rowFields>
  <rowItems count="34">
    <i>
      <x v="31"/>
    </i>
    <i>
      <x v="7"/>
    </i>
    <i>
      <x v="19"/>
    </i>
    <i>
      <x v="18"/>
    </i>
    <i>
      <x v="20"/>
    </i>
    <i>
      <x v="13"/>
    </i>
    <i>
      <x v="16"/>
    </i>
    <i>
      <x v="5"/>
    </i>
    <i>
      <x v="6"/>
    </i>
    <i>
      <x/>
    </i>
    <i>
      <x v="14"/>
    </i>
    <i>
      <x v="2"/>
    </i>
    <i>
      <x v="24"/>
    </i>
    <i>
      <x v="11"/>
    </i>
    <i>
      <x v="8"/>
    </i>
    <i>
      <x v="30"/>
    </i>
    <i>
      <x v="22"/>
    </i>
    <i>
      <x v="10"/>
    </i>
    <i>
      <x v="17"/>
    </i>
    <i>
      <x v="3"/>
    </i>
    <i>
      <x v="15"/>
    </i>
    <i>
      <x v="29"/>
    </i>
    <i>
      <x v="4"/>
    </i>
    <i>
      <x v="12"/>
    </i>
    <i>
      <x v="21"/>
    </i>
    <i>
      <x v="26"/>
    </i>
    <i>
      <x v="9"/>
    </i>
    <i>
      <x v="27"/>
    </i>
    <i>
      <x v="32"/>
    </i>
    <i>
      <x v="25"/>
    </i>
    <i>
      <x v="28"/>
    </i>
    <i>
      <x v="1"/>
    </i>
    <i>
      <x v="23"/>
    </i>
    <i t="grand">
      <x/>
    </i>
  </rowItems>
  <colFields count="1">
    <field x="-2"/>
  </colFields>
  <colItems count="2">
    <i>
      <x/>
    </i>
    <i i="1">
      <x v="1"/>
    </i>
  </colItems>
  <dataFields count="2">
    <dataField name="Sum of Quantity" fld="2" baseField="0" baseItem="0" numFmtId="3"/>
    <dataField name="Sum of Cost Per Unit" fld="3" baseField="0" baseItem="0" numFmtId="3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870A9AE-DE85-4943-980C-4AE062922398}" name="Table4" displayName="Table4" ref="A1:J17" totalsRowCount="1" headerRowDxfId="0" dataDxfId="22" headerRowBorderDxfId="23" tableBorderDxfId="21" dataCellStyle="Comma">
  <autoFilter ref="A1:J16" xr:uid="{89FA08E7-0F8D-4502-A885-86EEB68D2147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</autoFilter>
  <tableColumns count="10">
    <tableColumn id="1" xr3:uid="{8C474384-4364-4688-9ACC-9B104A6F8632}" name="Employee #" totalsRowLabel="Total" dataDxfId="20" totalsRowDxfId="10"/>
    <tableColumn id="2" xr3:uid="{F6861EA1-782E-47A5-8A64-85B519C11339}" name="Last name" dataDxfId="19" totalsRowDxfId="9"/>
    <tableColumn id="3" xr3:uid="{F61413D7-7FFC-4735-98C1-83676B6BF71A}" name="First name" dataDxfId="18" totalsRowDxfId="8"/>
    <tableColumn id="4" xr3:uid="{9C53622F-A37E-44A8-BB14-CF7305AEB58E}" name="Department" dataDxfId="17" totalsRowDxfId="7"/>
    <tableColumn id="5" xr3:uid="{0B8346D3-2EA7-4365-8DF1-845817D8A56B}" name="Client" dataDxfId="16" totalsRowDxfId="6"/>
    <tableColumn id="6" xr3:uid="{EA682BB7-BF07-4051-A7E0-5A94EBA9006D}" name="Total hours this week" totalsRowFunction="sum" dataDxfId="15" totalsRowDxfId="5" dataCellStyle="Comma"/>
    <tableColumn id="7" xr3:uid="{29F787C6-5075-4C22-B47D-D25F090053F4}" name="Billable hours" totalsRowFunction="sum" dataDxfId="12" totalsRowDxfId="4" dataCellStyle="Comma"/>
    <tableColumn id="8" xr3:uid="{17369222-F29F-4C21-8C52-D0B4DAACAAD7}" name="Non-billable hours" totalsRowFunction="sum" dataDxfId="11" totalsRowDxfId="3" dataCellStyle="Comma">
      <calculatedColumnFormula>Table4[[#This Row],[Total hours this week]]-G2</calculatedColumnFormula>
    </tableColumn>
    <tableColumn id="9" xr3:uid="{3A22E048-B00E-4CA4-8A7B-003E7CB669F1}" name="Billable rate/hr" dataDxfId="14" totalsRowDxfId="2" dataCellStyle="Comma"/>
    <tableColumn id="10" xr3:uid="{BCE25475-973E-4042-814C-1E5ED7BA64C6}" name="Amount billed to client" totalsRowFunction="sum" dataDxfId="13" totalsRowDxfId="1" dataCellStyle="Comma">
      <calculatedColumnFormula>Table4[[#This Row],[Billable hours]]*Table4[[#This Row],[Billable rate/hr]]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CBF087-AD58-4FF8-83E6-2A38038BA67B}">
  <dimension ref="A1:D34"/>
  <sheetViews>
    <sheetView topLeftCell="A5" zoomScaleNormal="100" workbookViewId="0">
      <selection activeCell="F1" sqref="F1"/>
    </sheetView>
  </sheetViews>
  <sheetFormatPr defaultRowHeight="14.4" x14ac:dyDescent="0.3"/>
  <cols>
    <col min="1" max="1" width="16.88671875" customWidth="1"/>
    <col min="2" max="2" width="11.21875" customWidth="1"/>
    <col min="3" max="3" width="10.21875" customWidth="1"/>
    <col min="4" max="4" width="13.77734375" customWidth="1"/>
  </cols>
  <sheetData>
    <row r="1" spans="1:4" s="2" customFormat="1" x14ac:dyDescent="0.3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3">
      <c r="A2" t="s">
        <v>4</v>
      </c>
      <c r="B2" s="3">
        <v>15834</v>
      </c>
      <c r="C2" s="3">
        <v>36</v>
      </c>
      <c r="D2" s="3">
        <f>IFERROR(B2/C2,"")</f>
        <v>439.83333333333331</v>
      </c>
    </row>
    <row r="3" spans="1:4" x14ac:dyDescent="0.3">
      <c r="A3" t="s">
        <v>5</v>
      </c>
      <c r="B3" s="3">
        <v>65658</v>
      </c>
      <c r="C3" s="3">
        <v>179</v>
      </c>
      <c r="D3" s="3">
        <f t="shared" ref="D3:D34" si="0">IFERROR(B3/C3,"")</f>
        <v>366.804469273743</v>
      </c>
    </row>
    <row r="4" spans="1:4" x14ac:dyDescent="0.3">
      <c r="A4" t="s">
        <v>6</v>
      </c>
      <c r="B4" s="3">
        <v>54651</v>
      </c>
      <c r="C4" s="3">
        <v>122</v>
      </c>
      <c r="D4" s="3">
        <f t="shared" si="0"/>
        <v>447.9590163934426</v>
      </c>
    </row>
    <row r="5" spans="1:4" x14ac:dyDescent="0.3">
      <c r="A5" t="s">
        <v>7</v>
      </c>
      <c r="B5" s="3">
        <v>7844</v>
      </c>
      <c r="C5" s="3">
        <v>57</v>
      </c>
      <c r="D5" s="3">
        <f t="shared" si="0"/>
        <v>137.61403508771929</v>
      </c>
    </row>
    <row r="6" spans="1:4" x14ac:dyDescent="0.3">
      <c r="A6" t="s">
        <v>8</v>
      </c>
      <c r="B6" s="3">
        <v>86253</v>
      </c>
      <c r="C6" s="3">
        <v>124</v>
      </c>
      <c r="D6" s="3">
        <f t="shared" si="0"/>
        <v>695.58870967741939</v>
      </c>
    </row>
    <row r="7" spans="1:4" x14ac:dyDescent="0.3">
      <c r="A7" t="s">
        <v>9</v>
      </c>
      <c r="B7" s="3">
        <v>73896</v>
      </c>
      <c r="C7" s="3">
        <v>138</v>
      </c>
      <c r="D7" s="3">
        <f t="shared" si="0"/>
        <v>535.47826086956525</v>
      </c>
    </row>
    <row r="8" spans="1:4" x14ac:dyDescent="0.3">
      <c r="A8" t="s">
        <v>10</v>
      </c>
      <c r="B8" s="3">
        <v>14834</v>
      </c>
      <c r="C8" s="3">
        <v>33</v>
      </c>
      <c r="D8" s="3">
        <f t="shared" si="0"/>
        <v>449.5151515151515</v>
      </c>
    </row>
    <row r="9" spans="1:4" x14ac:dyDescent="0.3">
      <c r="A9" t="s">
        <v>11</v>
      </c>
      <c r="B9" s="3">
        <v>55736</v>
      </c>
      <c r="C9" s="3">
        <v>142</v>
      </c>
      <c r="D9" s="3">
        <f t="shared" si="0"/>
        <v>392.50704225352115</v>
      </c>
    </row>
    <row r="10" spans="1:4" x14ac:dyDescent="0.3">
      <c r="A10" t="s">
        <v>12</v>
      </c>
      <c r="B10" s="3">
        <v>29165</v>
      </c>
      <c r="C10" s="3">
        <v>116</v>
      </c>
      <c r="D10" s="3">
        <f t="shared" si="0"/>
        <v>251.42241379310346</v>
      </c>
    </row>
    <row r="11" spans="1:4" x14ac:dyDescent="0.3">
      <c r="A11" t="s">
        <v>13</v>
      </c>
      <c r="B11" s="3">
        <v>9236</v>
      </c>
      <c r="C11" s="3">
        <v>43</v>
      </c>
      <c r="D11" s="3">
        <f t="shared" si="0"/>
        <v>214.7906976744186</v>
      </c>
    </row>
    <row r="12" spans="1:4" x14ac:dyDescent="0.3">
      <c r="A12" t="s">
        <v>14</v>
      </c>
      <c r="B12" s="3">
        <v>74315</v>
      </c>
      <c r="C12" s="3">
        <v>142</v>
      </c>
      <c r="D12" s="3">
        <f t="shared" si="0"/>
        <v>523.34507042253517</v>
      </c>
    </row>
    <row r="13" spans="1:4" x14ac:dyDescent="0.3">
      <c r="A13" t="s">
        <v>15</v>
      </c>
      <c r="B13" s="3">
        <v>17865</v>
      </c>
      <c r="C13" s="3">
        <v>44</v>
      </c>
      <c r="D13" s="3">
        <f t="shared" si="0"/>
        <v>406.02272727272725</v>
      </c>
    </row>
    <row r="14" spans="1:4" x14ac:dyDescent="0.3">
      <c r="A14" t="s">
        <v>16</v>
      </c>
      <c r="B14" s="3">
        <v>27219</v>
      </c>
      <c r="C14">
        <v>146</v>
      </c>
      <c r="D14" s="3">
        <f t="shared" si="0"/>
        <v>186.43150684931507</v>
      </c>
    </row>
    <row r="15" spans="1:4" x14ac:dyDescent="0.3">
      <c r="A15" t="s">
        <v>17</v>
      </c>
      <c r="B15" s="3">
        <v>57544</v>
      </c>
      <c r="C15">
        <v>197</v>
      </c>
      <c r="D15" s="3">
        <f t="shared" si="0"/>
        <v>292.10152284263961</v>
      </c>
    </row>
    <row r="16" spans="1:4" x14ac:dyDescent="0.3">
      <c r="A16" t="s">
        <v>18</v>
      </c>
      <c r="B16" s="3">
        <v>44301</v>
      </c>
      <c r="C16">
        <v>82</v>
      </c>
      <c r="D16" s="3">
        <f t="shared" si="0"/>
        <v>540.2560975609756</v>
      </c>
    </row>
    <row r="17" spans="1:4" x14ac:dyDescent="0.3">
      <c r="A17" t="s">
        <v>19</v>
      </c>
      <c r="B17" s="3">
        <v>98936</v>
      </c>
      <c r="C17">
        <v>129</v>
      </c>
      <c r="D17" s="3">
        <f t="shared" si="0"/>
        <v>766.94573643410854</v>
      </c>
    </row>
    <row r="18" spans="1:4" x14ac:dyDescent="0.3">
      <c r="A18" t="s">
        <v>20</v>
      </c>
      <c r="B18" s="3">
        <v>80523</v>
      </c>
      <c r="C18">
        <v>192</v>
      </c>
      <c r="D18" s="3">
        <f t="shared" si="0"/>
        <v>419.390625</v>
      </c>
    </row>
    <row r="19" spans="1:4" x14ac:dyDescent="0.3">
      <c r="A19" t="s">
        <v>21</v>
      </c>
      <c r="B19" s="3">
        <v>70823</v>
      </c>
      <c r="C19">
        <v>78</v>
      </c>
      <c r="D19" s="3">
        <f t="shared" si="0"/>
        <v>907.98717948717945</v>
      </c>
    </row>
    <row r="20" spans="1:4" x14ac:dyDescent="0.3">
      <c r="A20" t="s">
        <v>22</v>
      </c>
      <c r="B20" s="3">
        <v>73061</v>
      </c>
      <c r="C20">
        <v>41</v>
      </c>
      <c r="D20" s="3">
        <f t="shared" si="0"/>
        <v>1781.9756097560976</v>
      </c>
    </row>
    <row r="21" spans="1:4" x14ac:dyDescent="0.3">
      <c r="A21" t="s">
        <v>23</v>
      </c>
      <c r="B21" s="3">
        <v>48557</v>
      </c>
      <c r="C21">
        <v>103</v>
      </c>
      <c r="D21" s="3">
        <f t="shared" si="0"/>
        <v>471.42718446601941</v>
      </c>
    </row>
    <row r="22" spans="1:4" x14ac:dyDescent="0.3">
      <c r="A22" t="s">
        <v>24</v>
      </c>
      <c r="B22" s="3">
        <v>32956</v>
      </c>
      <c r="C22">
        <v>186</v>
      </c>
      <c r="D22" s="3">
        <f t="shared" si="0"/>
        <v>177.18279569892474</v>
      </c>
    </row>
    <row r="23" spans="1:4" x14ac:dyDescent="0.3">
      <c r="A23" t="s">
        <v>25</v>
      </c>
      <c r="B23" s="3">
        <v>87823</v>
      </c>
      <c r="C23">
        <v>146</v>
      </c>
      <c r="D23" s="3">
        <f t="shared" si="0"/>
        <v>601.52739726027403</v>
      </c>
    </row>
    <row r="24" spans="1:4" x14ac:dyDescent="0.3">
      <c r="A24" t="s">
        <v>26</v>
      </c>
      <c r="B24" s="3">
        <v>71339</v>
      </c>
      <c r="C24">
        <v>64</v>
      </c>
      <c r="D24" s="3">
        <f t="shared" si="0"/>
        <v>1114.671875</v>
      </c>
    </row>
    <row r="25" spans="1:4" x14ac:dyDescent="0.3">
      <c r="A25" t="s">
        <v>27</v>
      </c>
      <c r="B25" s="3">
        <v>58763</v>
      </c>
      <c r="C25">
        <v>93</v>
      </c>
      <c r="D25" s="3">
        <f t="shared" si="0"/>
        <v>631.86021505376345</v>
      </c>
    </row>
    <row r="26" spans="1:4" x14ac:dyDescent="0.3">
      <c r="A26" t="s">
        <v>28</v>
      </c>
      <c r="B26" s="3">
        <v>70894</v>
      </c>
      <c r="C26">
        <v>72</v>
      </c>
      <c r="D26" s="3">
        <f t="shared" si="0"/>
        <v>984.63888888888891</v>
      </c>
    </row>
    <row r="27" spans="1:4" x14ac:dyDescent="0.3">
      <c r="A27" t="s">
        <v>29</v>
      </c>
      <c r="B27" s="3">
        <v>43129</v>
      </c>
      <c r="C27">
        <v>76</v>
      </c>
      <c r="D27" s="3">
        <f t="shared" si="0"/>
        <v>567.48684210526312</v>
      </c>
    </row>
    <row r="28" spans="1:4" x14ac:dyDescent="0.3">
      <c r="A28" t="s">
        <v>30</v>
      </c>
      <c r="B28" s="3">
        <v>56099</v>
      </c>
      <c r="C28">
        <v>169</v>
      </c>
      <c r="D28" s="3">
        <f t="shared" si="0"/>
        <v>331.94674556213016</v>
      </c>
    </row>
    <row r="29" spans="1:4" x14ac:dyDescent="0.3">
      <c r="A29" t="s">
        <v>31</v>
      </c>
      <c r="B29" s="3">
        <v>82920</v>
      </c>
      <c r="C29">
        <v>194</v>
      </c>
      <c r="D29" s="3">
        <f t="shared" si="0"/>
        <v>427.42268041237111</v>
      </c>
    </row>
    <row r="30" spans="1:4" x14ac:dyDescent="0.3">
      <c r="A30" t="s">
        <v>32</v>
      </c>
      <c r="B30" s="3">
        <v>63919</v>
      </c>
      <c r="C30">
        <v>52</v>
      </c>
      <c r="D30" s="3">
        <f t="shared" si="0"/>
        <v>1229.2115384615386</v>
      </c>
    </row>
    <row r="31" spans="1:4" x14ac:dyDescent="0.3">
      <c r="A31" t="s">
        <v>33</v>
      </c>
      <c r="B31" s="3">
        <v>20199</v>
      </c>
      <c r="C31">
        <v>169</v>
      </c>
      <c r="D31" s="3">
        <f t="shared" si="0"/>
        <v>119.52071005917159</v>
      </c>
    </row>
    <row r="32" spans="1:4" x14ac:dyDescent="0.3">
      <c r="A32" t="s">
        <v>34</v>
      </c>
      <c r="B32" s="3">
        <v>10287</v>
      </c>
      <c r="C32">
        <v>102</v>
      </c>
      <c r="D32" s="3">
        <f t="shared" si="0"/>
        <v>100.85294117647059</v>
      </c>
    </row>
    <row r="33" spans="1:4" x14ac:dyDescent="0.3">
      <c r="A33" t="s">
        <v>35</v>
      </c>
      <c r="B33" s="3">
        <v>41582</v>
      </c>
      <c r="C33">
        <v>168</v>
      </c>
      <c r="D33" s="3">
        <f t="shared" si="0"/>
        <v>247.51190476190476</v>
      </c>
    </row>
    <row r="34" spans="1:4" x14ac:dyDescent="0.3">
      <c r="A34" t="s">
        <v>36</v>
      </c>
      <c r="B34" s="3">
        <v>24536</v>
      </c>
      <c r="C34">
        <v>80</v>
      </c>
      <c r="D34" s="3">
        <f t="shared" si="0"/>
        <v>306.7</v>
      </c>
    </row>
  </sheetData>
  <phoneticPr fontId="3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D7A1F7-B8A9-4B7A-A5E0-E4F6EAB32D45}">
  <dimension ref="A2:C36"/>
  <sheetViews>
    <sheetView workbookViewId="0"/>
  </sheetViews>
  <sheetFormatPr defaultRowHeight="14.4" x14ac:dyDescent="0.3"/>
  <cols>
    <col min="1" max="1" width="12.5546875" bestFit="1" customWidth="1"/>
    <col min="2" max="2" width="14.88671875" bestFit="1" customWidth="1"/>
    <col min="3" max="3" width="18.5546875" bestFit="1" customWidth="1"/>
  </cols>
  <sheetData>
    <row r="2" spans="1:3" x14ac:dyDescent="0.3">
      <c r="A2" s="5" t="s">
        <v>38</v>
      </c>
      <c r="B2" t="s">
        <v>40</v>
      </c>
      <c r="C2" t="s">
        <v>37</v>
      </c>
    </row>
    <row r="3" spans="1:3" x14ac:dyDescent="0.3">
      <c r="A3" s="4" t="s">
        <v>17</v>
      </c>
      <c r="B3" s="3">
        <v>197</v>
      </c>
      <c r="C3" s="3">
        <v>292.10152284263961</v>
      </c>
    </row>
    <row r="4" spans="1:3" x14ac:dyDescent="0.3">
      <c r="A4" s="4" t="s">
        <v>31</v>
      </c>
      <c r="B4" s="3">
        <v>194</v>
      </c>
      <c r="C4" s="3">
        <v>427.42268041237111</v>
      </c>
    </row>
    <row r="5" spans="1:3" x14ac:dyDescent="0.3">
      <c r="A5" s="4" t="s">
        <v>20</v>
      </c>
      <c r="B5" s="3">
        <v>192</v>
      </c>
      <c r="C5" s="3">
        <v>419.390625</v>
      </c>
    </row>
    <row r="6" spans="1:3" x14ac:dyDescent="0.3">
      <c r="A6" s="4" t="s">
        <v>24</v>
      </c>
      <c r="B6" s="3">
        <v>186</v>
      </c>
      <c r="C6" s="3">
        <v>177.18279569892474</v>
      </c>
    </row>
    <row r="7" spans="1:3" x14ac:dyDescent="0.3">
      <c r="A7" s="4" t="s">
        <v>5</v>
      </c>
      <c r="B7" s="3">
        <v>179</v>
      </c>
      <c r="C7" s="3">
        <v>366.804469273743</v>
      </c>
    </row>
    <row r="8" spans="1:3" x14ac:dyDescent="0.3">
      <c r="A8" s="4" t="s">
        <v>33</v>
      </c>
      <c r="B8" s="3">
        <v>169</v>
      </c>
      <c r="C8" s="3">
        <v>119.52071005917159</v>
      </c>
    </row>
    <row r="9" spans="1:3" x14ac:dyDescent="0.3">
      <c r="A9" s="4" t="s">
        <v>30</v>
      </c>
      <c r="B9" s="3">
        <v>169</v>
      </c>
      <c r="C9" s="3">
        <v>331.94674556213016</v>
      </c>
    </row>
    <row r="10" spans="1:3" x14ac:dyDescent="0.3">
      <c r="A10" s="4" t="s">
        <v>35</v>
      </c>
      <c r="B10" s="3">
        <v>168</v>
      </c>
      <c r="C10" s="3">
        <v>247.51190476190476</v>
      </c>
    </row>
    <row r="11" spans="1:3" x14ac:dyDescent="0.3">
      <c r="A11" s="4" t="s">
        <v>25</v>
      </c>
      <c r="B11" s="3">
        <v>146</v>
      </c>
      <c r="C11" s="3">
        <v>601.52739726027403</v>
      </c>
    </row>
    <row r="12" spans="1:3" x14ac:dyDescent="0.3">
      <c r="A12" s="4" t="s">
        <v>16</v>
      </c>
      <c r="B12" s="3">
        <v>146</v>
      </c>
      <c r="C12" s="3">
        <v>186.43150684931507</v>
      </c>
    </row>
    <row r="13" spans="1:3" x14ac:dyDescent="0.3">
      <c r="A13" s="4" t="s">
        <v>11</v>
      </c>
      <c r="B13" s="3">
        <v>142</v>
      </c>
      <c r="C13" s="3">
        <v>392.50704225352115</v>
      </c>
    </row>
    <row r="14" spans="1:3" x14ac:dyDescent="0.3">
      <c r="A14" s="4" t="s">
        <v>14</v>
      </c>
      <c r="B14" s="3">
        <v>142</v>
      </c>
      <c r="C14" s="3">
        <v>523.34507042253517</v>
      </c>
    </row>
    <row r="15" spans="1:3" x14ac:dyDescent="0.3">
      <c r="A15" s="4" t="s">
        <v>9</v>
      </c>
      <c r="B15" s="3">
        <v>138</v>
      </c>
      <c r="C15" s="3">
        <v>535.47826086956525</v>
      </c>
    </row>
    <row r="16" spans="1:3" x14ac:dyDescent="0.3">
      <c r="A16" s="4" t="s">
        <v>19</v>
      </c>
      <c r="B16" s="3">
        <v>129</v>
      </c>
      <c r="C16" s="3">
        <v>766.94573643410854</v>
      </c>
    </row>
    <row r="17" spans="1:3" x14ac:dyDescent="0.3">
      <c r="A17" s="4" t="s">
        <v>8</v>
      </c>
      <c r="B17" s="3">
        <v>124</v>
      </c>
      <c r="C17" s="3">
        <v>695.58870967741939</v>
      </c>
    </row>
    <row r="18" spans="1:3" x14ac:dyDescent="0.3">
      <c r="A18" s="4" t="s">
        <v>6</v>
      </c>
      <c r="B18" s="3">
        <v>122</v>
      </c>
      <c r="C18" s="3">
        <v>447.9590163934426</v>
      </c>
    </row>
    <row r="19" spans="1:3" x14ac:dyDescent="0.3">
      <c r="A19" s="4" t="s">
        <v>12</v>
      </c>
      <c r="B19" s="3">
        <v>116</v>
      </c>
      <c r="C19" s="3">
        <v>251.42241379310346</v>
      </c>
    </row>
    <row r="20" spans="1:3" x14ac:dyDescent="0.3">
      <c r="A20" s="4" t="s">
        <v>23</v>
      </c>
      <c r="B20" s="3">
        <v>103</v>
      </c>
      <c r="C20" s="3">
        <v>471.42718446601941</v>
      </c>
    </row>
    <row r="21" spans="1:3" x14ac:dyDescent="0.3">
      <c r="A21" s="4" t="s">
        <v>34</v>
      </c>
      <c r="B21" s="3">
        <v>102</v>
      </c>
      <c r="C21" s="3">
        <v>100.85294117647059</v>
      </c>
    </row>
    <row r="22" spans="1:3" x14ac:dyDescent="0.3">
      <c r="A22" s="4" t="s">
        <v>27</v>
      </c>
      <c r="B22" s="3">
        <v>93</v>
      </c>
      <c r="C22" s="3">
        <v>631.86021505376345</v>
      </c>
    </row>
    <row r="23" spans="1:3" x14ac:dyDescent="0.3">
      <c r="A23" s="4" t="s">
        <v>18</v>
      </c>
      <c r="B23" s="3">
        <v>82</v>
      </c>
      <c r="C23" s="3">
        <v>540.2560975609756</v>
      </c>
    </row>
    <row r="24" spans="1:3" x14ac:dyDescent="0.3">
      <c r="A24" s="4" t="s">
        <v>36</v>
      </c>
      <c r="B24" s="3">
        <v>80</v>
      </c>
      <c r="C24" s="3">
        <v>306.7</v>
      </c>
    </row>
    <row r="25" spans="1:3" x14ac:dyDescent="0.3">
      <c r="A25" s="4" t="s">
        <v>21</v>
      </c>
      <c r="B25" s="3">
        <v>78</v>
      </c>
      <c r="C25" s="3">
        <v>907.98717948717945</v>
      </c>
    </row>
    <row r="26" spans="1:3" x14ac:dyDescent="0.3">
      <c r="A26" s="4" t="s">
        <v>29</v>
      </c>
      <c r="B26" s="3">
        <v>76</v>
      </c>
      <c r="C26" s="3">
        <v>567.48684210526312</v>
      </c>
    </row>
    <row r="27" spans="1:3" x14ac:dyDescent="0.3">
      <c r="A27" s="4" t="s">
        <v>28</v>
      </c>
      <c r="B27" s="3">
        <v>72</v>
      </c>
      <c r="C27" s="3">
        <v>984.63888888888891</v>
      </c>
    </row>
    <row r="28" spans="1:3" x14ac:dyDescent="0.3">
      <c r="A28" s="4" t="s">
        <v>26</v>
      </c>
      <c r="B28" s="3">
        <v>64</v>
      </c>
      <c r="C28" s="3">
        <v>1114.671875</v>
      </c>
    </row>
    <row r="29" spans="1:3" x14ac:dyDescent="0.3">
      <c r="A29" s="4" t="s">
        <v>7</v>
      </c>
      <c r="B29" s="3">
        <v>57</v>
      </c>
      <c r="C29" s="3">
        <v>137.61403508771929</v>
      </c>
    </row>
    <row r="30" spans="1:3" x14ac:dyDescent="0.3">
      <c r="A30" s="4" t="s">
        <v>32</v>
      </c>
      <c r="B30" s="3">
        <v>52</v>
      </c>
      <c r="C30" s="3">
        <v>1229.2115384615386</v>
      </c>
    </row>
    <row r="31" spans="1:3" x14ac:dyDescent="0.3">
      <c r="A31" s="4" t="s">
        <v>15</v>
      </c>
      <c r="B31" s="3">
        <v>44</v>
      </c>
      <c r="C31" s="3">
        <v>406.02272727272725</v>
      </c>
    </row>
    <row r="32" spans="1:3" x14ac:dyDescent="0.3">
      <c r="A32" s="4" t="s">
        <v>13</v>
      </c>
      <c r="B32" s="3">
        <v>43</v>
      </c>
      <c r="C32" s="3">
        <v>214.7906976744186</v>
      </c>
    </row>
    <row r="33" spans="1:3" x14ac:dyDescent="0.3">
      <c r="A33" s="4" t="s">
        <v>22</v>
      </c>
      <c r="B33" s="3">
        <v>41</v>
      </c>
      <c r="C33" s="3">
        <v>1781.9756097560976</v>
      </c>
    </row>
    <row r="34" spans="1:3" x14ac:dyDescent="0.3">
      <c r="A34" s="4" t="s">
        <v>4</v>
      </c>
      <c r="B34" s="3">
        <v>36</v>
      </c>
      <c r="C34" s="3">
        <v>439.83333333333331</v>
      </c>
    </row>
    <row r="35" spans="1:3" x14ac:dyDescent="0.3">
      <c r="A35" s="4" t="s">
        <v>10</v>
      </c>
      <c r="B35" s="3">
        <v>33</v>
      </c>
      <c r="C35" s="3">
        <v>449.5151515151515</v>
      </c>
    </row>
    <row r="36" spans="1:3" x14ac:dyDescent="0.3">
      <c r="A36" s="4" t="s">
        <v>39</v>
      </c>
      <c r="B36" s="3">
        <v>3715</v>
      </c>
      <c r="C36" s="3">
        <v>17067.930924403718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729A3D-87ED-48D1-8E30-34A8A7A8F5D1}">
  <dimension ref="A2:C36"/>
  <sheetViews>
    <sheetView topLeftCell="A10" workbookViewId="0"/>
  </sheetViews>
  <sheetFormatPr defaultRowHeight="14.4" x14ac:dyDescent="0.3"/>
  <cols>
    <col min="1" max="1" width="12.5546875" bestFit="1" customWidth="1"/>
    <col min="2" max="2" width="14.88671875" bestFit="1" customWidth="1"/>
    <col min="3" max="3" width="18.5546875" bestFit="1" customWidth="1"/>
  </cols>
  <sheetData>
    <row r="2" spans="1:3" x14ac:dyDescent="0.3">
      <c r="A2" s="5" t="s">
        <v>38</v>
      </c>
      <c r="B2" t="s">
        <v>40</v>
      </c>
      <c r="C2" t="s">
        <v>37</v>
      </c>
    </row>
    <row r="3" spans="1:3" x14ac:dyDescent="0.3">
      <c r="A3" s="4" t="s">
        <v>17</v>
      </c>
      <c r="B3" s="3">
        <v>197</v>
      </c>
      <c r="C3" s="3">
        <v>292.10152284263961</v>
      </c>
    </row>
    <row r="4" spans="1:3" x14ac:dyDescent="0.3">
      <c r="A4" s="4" t="s">
        <v>31</v>
      </c>
      <c r="B4" s="3">
        <v>194</v>
      </c>
      <c r="C4" s="3">
        <v>427.42268041237111</v>
      </c>
    </row>
    <row r="5" spans="1:3" x14ac:dyDescent="0.3">
      <c r="A5" s="4" t="s">
        <v>20</v>
      </c>
      <c r="B5" s="3">
        <v>192</v>
      </c>
      <c r="C5" s="3">
        <v>419.390625</v>
      </c>
    </row>
    <row r="6" spans="1:3" x14ac:dyDescent="0.3">
      <c r="A6" s="4" t="s">
        <v>24</v>
      </c>
      <c r="B6" s="3">
        <v>186</v>
      </c>
      <c r="C6" s="3">
        <v>177.18279569892474</v>
      </c>
    </row>
    <row r="7" spans="1:3" x14ac:dyDescent="0.3">
      <c r="A7" s="4" t="s">
        <v>5</v>
      </c>
      <c r="B7" s="3">
        <v>179</v>
      </c>
      <c r="C7" s="3">
        <v>366.804469273743</v>
      </c>
    </row>
    <row r="8" spans="1:3" x14ac:dyDescent="0.3">
      <c r="A8" s="4" t="s">
        <v>33</v>
      </c>
      <c r="B8" s="3">
        <v>169</v>
      </c>
      <c r="C8" s="3">
        <v>119.52071005917159</v>
      </c>
    </row>
    <row r="9" spans="1:3" x14ac:dyDescent="0.3">
      <c r="A9" s="4" t="s">
        <v>30</v>
      </c>
      <c r="B9" s="3">
        <v>169</v>
      </c>
      <c r="C9" s="3">
        <v>331.94674556213016</v>
      </c>
    </row>
    <row r="10" spans="1:3" x14ac:dyDescent="0.3">
      <c r="A10" s="4" t="s">
        <v>35</v>
      </c>
      <c r="B10" s="3">
        <v>168</v>
      </c>
      <c r="C10" s="3">
        <v>247.51190476190476</v>
      </c>
    </row>
    <row r="11" spans="1:3" x14ac:dyDescent="0.3">
      <c r="A11" s="4" t="s">
        <v>25</v>
      </c>
      <c r="B11" s="3">
        <v>146</v>
      </c>
      <c r="C11" s="3">
        <v>601.52739726027403</v>
      </c>
    </row>
    <row r="12" spans="1:3" x14ac:dyDescent="0.3">
      <c r="A12" s="4" t="s">
        <v>16</v>
      </c>
      <c r="B12" s="3">
        <v>146</v>
      </c>
      <c r="C12" s="3">
        <v>186.43150684931507</v>
      </c>
    </row>
    <row r="13" spans="1:3" x14ac:dyDescent="0.3">
      <c r="A13" s="4" t="s">
        <v>11</v>
      </c>
      <c r="B13" s="3">
        <v>142</v>
      </c>
      <c r="C13" s="3">
        <v>392.50704225352115</v>
      </c>
    </row>
    <row r="14" spans="1:3" x14ac:dyDescent="0.3">
      <c r="A14" s="4" t="s">
        <v>14</v>
      </c>
      <c r="B14" s="3">
        <v>142</v>
      </c>
      <c r="C14" s="3">
        <v>523.34507042253517</v>
      </c>
    </row>
    <row r="15" spans="1:3" x14ac:dyDescent="0.3">
      <c r="A15" s="4" t="s">
        <v>9</v>
      </c>
      <c r="B15" s="3">
        <v>138</v>
      </c>
      <c r="C15" s="3">
        <v>535.47826086956525</v>
      </c>
    </row>
    <row r="16" spans="1:3" x14ac:dyDescent="0.3">
      <c r="A16" s="4" t="s">
        <v>19</v>
      </c>
      <c r="B16" s="3">
        <v>129</v>
      </c>
      <c r="C16" s="3">
        <v>766.94573643410854</v>
      </c>
    </row>
    <row r="17" spans="1:3" x14ac:dyDescent="0.3">
      <c r="A17" s="4" t="s">
        <v>8</v>
      </c>
      <c r="B17" s="3">
        <v>124</v>
      </c>
      <c r="C17" s="3">
        <v>695.58870967741939</v>
      </c>
    </row>
    <row r="18" spans="1:3" x14ac:dyDescent="0.3">
      <c r="A18" s="4" t="s">
        <v>6</v>
      </c>
      <c r="B18" s="3">
        <v>122</v>
      </c>
      <c r="C18" s="3">
        <v>447.9590163934426</v>
      </c>
    </row>
    <row r="19" spans="1:3" x14ac:dyDescent="0.3">
      <c r="A19" s="4" t="s">
        <v>12</v>
      </c>
      <c r="B19" s="3">
        <v>116</v>
      </c>
      <c r="C19" s="3">
        <v>251.42241379310346</v>
      </c>
    </row>
    <row r="20" spans="1:3" x14ac:dyDescent="0.3">
      <c r="A20" s="4" t="s">
        <v>23</v>
      </c>
      <c r="B20" s="3">
        <v>103</v>
      </c>
      <c r="C20" s="3">
        <v>471.42718446601941</v>
      </c>
    </row>
    <row r="21" spans="1:3" x14ac:dyDescent="0.3">
      <c r="A21" s="4" t="s">
        <v>34</v>
      </c>
      <c r="B21" s="3">
        <v>102</v>
      </c>
      <c r="C21" s="3">
        <v>100.85294117647059</v>
      </c>
    </row>
    <row r="22" spans="1:3" x14ac:dyDescent="0.3">
      <c r="A22" s="4" t="s">
        <v>27</v>
      </c>
      <c r="B22" s="3">
        <v>93</v>
      </c>
      <c r="C22" s="3">
        <v>631.86021505376345</v>
      </c>
    </row>
    <row r="23" spans="1:3" x14ac:dyDescent="0.3">
      <c r="A23" s="4" t="s">
        <v>18</v>
      </c>
      <c r="B23" s="3">
        <v>82</v>
      </c>
      <c r="C23" s="3">
        <v>540.2560975609756</v>
      </c>
    </row>
    <row r="24" spans="1:3" x14ac:dyDescent="0.3">
      <c r="A24" s="4" t="s">
        <v>36</v>
      </c>
      <c r="B24" s="3">
        <v>80</v>
      </c>
      <c r="C24" s="3">
        <v>306.7</v>
      </c>
    </row>
    <row r="25" spans="1:3" x14ac:dyDescent="0.3">
      <c r="A25" s="4" t="s">
        <v>21</v>
      </c>
      <c r="B25" s="3">
        <v>78</v>
      </c>
      <c r="C25" s="3">
        <v>907.98717948717945</v>
      </c>
    </row>
    <row r="26" spans="1:3" x14ac:dyDescent="0.3">
      <c r="A26" s="4" t="s">
        <v>29</v>
      </c>
      <c r="B26" s="3">
        <v>76</v>
      </c>
      <c r="C26" s="3">
        <v>567.48684210526312</v>
      </c>
    </row>
    <row r="27" spans="1:3" x14ac:dyDescent="0.3">
      <c r="A27" s="4" t="s">
        <v>28</v>
      </c>
      <c r="B27" s="3">
        <v>72</v>
      </c>
      <c r="C27" s="3">
        <v>984.63888888888891</v>
      </c>
    </row>
    <row r="28" spans="1:3" x14ac:dyDescent="0.3">
      <c r="A28" s="4" t="s">
        <v>26</v>
      </c>
      <c r="B28" s="3">
        <v>64</v>
      </c>
      <c r="C28" s="3">
        <v>1114.671875</v>
      </c>
    </row>
    <row r="29" spans="1:3" x14ac:dyDescent="0.3">
      <c r="A29" s="4" t="s">
        <v>7</v>
      </c>
      <c r="B29" s="3">
        <v>57</v>
      </c>
      <c r="C29" s="3">
        <v>137.61403508771929</v>
      </c>
    </row>
    <row r="30" spans="1:3" x14ac:dyDescent="0.3">
      <c r="A30" s="4" t="s">
        <v>32</v>
      </c>
      <c r="B30" s="3">
        <v>52</v>
      </c>
      <c r="C30" s="3">
        <v>1229.2115384615386</v>
      </c>
    </row>
    <row r="31" spans="1:3" x14ac:dyDescent="0.3">
      <c r="A31" s="4" t="s">
        <v>15</v>
      </c>
      <c r="B31" s="3">
        <v>44</v>
      </c>
      <c r="C31" s="3">
        <v>406.02272727272725</v>
      </c>
    </row>
    <row r="32" spans="1:3" x14ac:dyDescent="0.3">
      <c r="A32" s="4" t="s">
        <v>13</v>
      </c>
      <c r="B32" s="3">
        <v>43</v>
      </c>
      <c r="C32" s="3">
        <v>214.7906976744186</v>
      </c>
    </row>
    <row r="33" spans="1:3" x14ac:dyDescent="0.3">
      <c r="A33" s="4" t="s">
        <v>22</v>
      </c>
      <c r="B33" s="3">
        <v>41</v>
      </c>
      <c r="C33" s="3">
        <v>1781.9756097560976</v>
      </c>
    </row>
    <row r="34" spans="1:3" x14ac:dyDescent="0.3">
      <c r="A34" s="4" t="s">
        <v>4</v>
      </c>
      <c r="B34" s="3">
        <v>36</v>
      </c>
      <c r="C34" s="3">
        <v>439.83333333333331</v>
      </c>
    </row>
    <row r="35" spans="1:3" x14ac:dyDescent="0.3">
      <c r="A35" s="4" t="s">
        <v>10</v>
      </c>
      <c r="B35" s="3">
        <v>33</v>
      </c>
      <c r="C35" s="3">
        <v>449.5151515151515</v>
      </c>
    </row>
    <row r="36" spans="1:3" x14ac:dyDescent="0.3">
      <c r="A36" s="4" t="s">
        <v>39</v>
      </c>
      <c r="B36" s="3">
        <v>3715</v>
      </c>
      <c r="C36" s="3">
        <v>17067.930924403718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00B4EE-3AEC-4970-8862-41B292F3B10C}">
  <dimension ref="A1:J17"/>
  <sheetViews>
    <sheetView tabSelected="1" workbookViewId="0">
      <selection sqref="A1:J16"/>
    </sheetView>
  </sheetViews>
  <sheetFormatPr defaultRowHeight="14.4" x14ac:dyDescent="0.3"/>
  <cols>
    <col min="1" max="1" width="12.6640625" customWidth="1"/>
    <col min="2" max="2" width="11.44140625" customWidth="1"/>
    <col min="3" max="3" width="11.5546875" customWidth="1"/>
    <col min="4" max="4" width="13" customWidth="1"/>
    <col min="5" max="5" width="30.44140625" bestFit="1" customWidth="1"/>
    <col min="6" max="6" width="20.6640625" customWidth="1"/>
    <col min="7" max="7" width="14.109375" customWidth="1"/>
    <col min="8" max="8" width="18.33203125" customWidth="1"/>
    <col min="9" max="9" width="15.33203125" customWidth="1"/>
    <col min="10" max="10" width="22" customWidth="1"/>
  </cols>
  <sheetData>
    <row r="1" spans="1:10" s="15" customFormat="1" x14ac:dyDescent="0.3">
      <c r="A1" s="12" t="s">
        <v>41</v>
      </c>
      <c r="B1" s="12" t="s">
        <v>42</v>
      </c>
      <c r="C1" s="12" t="s">
        <v>43</v>
      </c>
      <c r="D1" s="12" t="s">
        <v>44</v>
      </c>
      <c r="E1" s="12" t="s">
        <v>45</v>
      </c>
      <c r="F1" s="13" t="s">
        <v>46</v>
      </c>
      <c r="G1" s="13" t="s">
        <v>47</v>
      </c>
      <c r="H1" s="13" t="s">
        <v>48</v>
      </c>
      <c r="I1" s="13" t="s">
        <v>49</v>
      </c>
      <c r="J1" s="14" t="s">
        <v>50</v>
      </c>
    </row>
    <row r="2" spans="1:10" x14ac:dyDescent="0.3">
      <c r="A2" s="6">
        <v>100001</v>
      </c>
      <c r="B2" s="6" t="s">
        <v>55</v>
      </c>
      <c r="C2" s="6" t="s">
        <v>54</v>
      </c>
      <c r="D2" s="6" t="s">
        <v>51</v>
      </c>
      <c r="E2" s="6" t="s">
        <v>68</v>
      </c>
      <c r="F2" s="7">
        <v>60</v>
      </c>
      <c r="G2" s="7">
        <v>60</v>
      </c>
      <c r="H2" s="7">
        <f>Table4[[#This Row],[Total hours this week]]-G2</f>
        <v>0</v>
      </c>
      <c r="I2" s="7">
        <v>150</v>
      </c>
      <c r="J2" s="8">
        <f>Table4[[#This Row],[Billable hours]]*Table4[[#This Row],[Billable rate/hr]]</f>
        <v>9000</v>
      </c>
    </row>
    <row r="3" spans="1:10" x14ac:dyDescent="0.3">
      <c r="A3" s="6">
        <v>100002</v>
      </c>
      <c r="B3" s="6" t="s">
        <v>56</v>
      </c>
      <c r="C3" s="6" t="s">
        <v>61</v>
      </c>
      <c r="D3" s="6" t="s">
        <v>51</v>
      </c>
      <c r="E3" s="6" t="s">
        <v>67</v>
      </c>
      <c r="F3" s="7">
        <v>57.5</v>
      </c>
      <c r="G3" s="7">
        <v>20</v>
      </c>
      <c r="H3" s="7">
        <f>Table4[[#This Row],[Total hours this week]]-G3</f>
        <v>37.5</v>
      </c>
      <c r="I3" s="7">
        <v>100</v>
      </c>
      <c r="J3" s="8">
        <f>Table4[[#This Row],[Billable hours]]*Table4[[#This Row],[Billable rate/hr]]</f>
        <v>2000</v>
      </c>
    </row>
    <row r="4" spans="1:10" x14ac:dyDescent="0.3">
      <c r="A4" s="6">
        <v>100003</v>
      </c>
      <c r="B4" s="6" t="s">
        <v>57</v>
      </c>
      <c r="C4" s="6" t="s">
        <v>62</v>
      </c>
      <c r="D4" s="6" t="s">
        <v>52</v>
      </c>
      <c r="E4" s="6" t="s">
        <v>66</v>
      </c>
      <c r="F4" s="7">
        <v>40</v>
      </c>
      <c r="G4" s="7">
        <v>32.5</v>
      </c>
      <c r="H4" s="7">
        <f>Table4[[#This Row],[Total hours this week]]-G4</f>
        <v>7.5</v>
      </c>
      <c r="I4" s="7">
        <v>400</v>
      </c>
      <c r="J4" s="8">
        <f>Table4[[#This Row],[Billable hours]]*Table4[[#This Row],[Billable rate/hr]]</f>
        <v>13000</v>
      </c>
    </row>
    <row r="5" spans="1:10" x14ac:dyDescent="0.3">
      <c r="A5" s="6">
        <v>100004</v>
      </c>
      <c r="B5" s="6" t="s">
        <v>58</v>
      </c>
      <c r="C5" s="6" t="s">
        <v>63</v>
      </c>
      <c r="D5" s="6" t="s">
        <v>53</v>
      </c>
      <c r="E5" s="6" t="s">
        <v>66</v>
      </c>
      <c r="F5" s="7">
        <v>55</v>
      </c>
      <c r="G5" s="7">
        <v>50</v>
      </c>
      <c r="H5" s="7">
        <f>Table4[[#This Row],[Total hours this week]]-G5</f>
        <v>5</v>
      </c>
      <c r="I5" s="7">
        <v>200</v>
      </c>
      <c r="J5" s="8">
        <f>Table4[[#This Row],[Billable hours]]*Table4[[#This Row],[Billable rate/hr]]</f>
        <v>10000</v>
      </c>
    </row>
    <row r="6" spans="1:10" x14ac:dyDescent="0.3">
      <c r="A6" s="6">
        <v>100005</v>
      </c>
      <c r="B6" s="6" t="s">
        <v>59</v>
      </c>
      <c r="C6" s="6" t="s">
        <v>64</v>
      </c>
      <c r="D6" s="6" t="s">
        <v>52</v>
      </c>
      <c r="E6" s="6" t="s">
        <v>68</v>
      </c>
      <c r="F6" s="7">
        <v>40</v>
      </c>
      <c r="G6" s="7">
        <v>40</v>
      </c>
      <c r="H6" s="7">
        <f>Table4[[#This Row],[Total hours this week]]-G6</f>
        <v>0</v>
      </c>
      <c r="I6" s="7">
        <v>275</v>
      </c>
      <c r="J6" s="8">
        <f>Table4[[#This Row],[Billable hours]]*Table4[[#This Row],[Billable rate/hr]]</f>
        <v>11000</v>
      </c>
    </row>
    <row r="7" spans="1:10" x14ac:dyDescent="0.3">
      <c r="A7" s="6">
        <v>100006</v>
      </c>
      <c r="B7" s="6" t="s">
        <v>60</v>
      </c>
      <c r="C7" s="6" t="s">
        <v>65</v>
      </c>
      <c r="D7" s="6" t="s">
        <v>52</v>
      </c>
      <c r="E7" s="6" t="s">
        <v>66</v>
      </c>
      <c r="F7" s="7">
        <v>63.7</v>
      </c>
      <c r="G7" s="7">
        <v>55</v>
      </c>
      <c r="H7" s="7">
        <f>Table4[[#This Row],[Total hours this week]]-G7</f>
        <v>8.7000000000000028</v>
      </c>
      <c r="I7" s="7">
        <v>325</v>
      </c>
      <c r="J7" s="8">
        <f>Table4[[#This Row],[Billable hours]]*Table4[[#This Row],[Billable rate/hr]]</f>
        <v>17875</v>
      </c>
    </row>
    <row r="8" spans="1:10" x14ac:dyDescent="0.3">
      <c r="A8" s="6">
        <v>100007</v>
      </c>
      <c r="B8" s="6" t="s">
        <v>78</v>
      </c>
      <c r="C8" s="6" t="s">
        <v>69</v>
      </c>
      <c r="D8" s="6" t="s">
        <v>53</v>
      </c>
      <c r="E8" s="6" t="s">
        <v>66</v>
      </c>
      <c r="F8" s="7">
        <v>54</v>
      </c>
      <c r="G8" s="7">
        <v>49</v>
      </c>
      <c r="H8" s="7">
        <f>Table4[[#This Row],[Total hours this week]]-G8</f>
        <v>5</v>
      </c>
      <c r="I8" s="7">
        <v>250</v>
      </c>
      <c r="J8" s="8">
        <f>Table4[[#This Row],[Billable hours]]*Table4[[#This Row],[Billable rate/hr]]</f>
        <v>12250</v>
      </c>
    </row>
    <row r="9" spans="1:10" x14ac:dyDescent="0.3">
      <c r="A9" s="6">
        <v>100008</v>
      </c>
      <c r="B9" s="6" t="s">
        <v>79</v>
      </c>
      <c r="C9" s="6" t="s">
        <v>70</v>
      </c>
      <c r="D9" s="6" t="s">
        <v>51</v>
      </c>
      <c r="E9" s="6" t="s">
        <v>68</v>
      </c>
      <c r="F9" s="7">
        <v>42.5</v>
      </c>
      <c r="G9" s="7">
        <v>35</v>
      </c>
      <c r="H9" s="7">
        <f>Table4[[#This Row],[Total hours this week]]-G9</f>
        <v>7.5</v>
      </c>
      <c r="I9" s="7">
        <v>125</v>
      </c>
      <c r="J9" s="8">
        <f>Table4[[#This Row],[Billable hours]]*Table4[[#This Row],[Billable rate/hr]]</f>
        <v>4375</v>
      </c>
    </row>
    <row r="10" spans="1:10" x14ac:dyDescent="0.3">
      <c r="A10" s="6">
        <v>100009</v>
      </c>
      <c r="B10" s="6" t="s">
        <v>80</v>
      </c>
      <c r="C10" s="6" t="s">
        <v>71</v>
      </c>
      <c r="D10" s="6" t="s">
        <v>52</v>
      </c>
      <c r="E10" s="6" t="s">
        <v>68</v>
      </c>
      <c r="F10" s="7">
        <v>51.5</v>
      </c>
      <c r="G10" s="7">
        <v>50</v>
      </c>
      <c r="H10" s="7">
        <f>Table4[[#This Row],[Total hours this week]]-G10</f>
        <v>1.5</v>
      </c>
      <c r="I10" s="7">
        <v>150</v>
      </c>
      <c r="J10" s="8">
        <f>Table4[[#This Row],[Billable hours]]*Table4[[#This Row],[Billable rate/hr]]</f>
        <v>7500</v>
      </c>
    </row>
    <row r="11" spans="1:10" x14ac:dyDescent="0.3">
      <c r="A11" s="6">
        <v>100010</v>
      </c>
      <c r="B11" s="6" t="s">
        <v>81</v>
      </c>
      <c r="C11" s="6" t="s">
        <v>72</v>
      </c>
      <c r="D11" s="6" t="s">
        <v>51</v>
      </c>
      <c r="E11" s="6" t="s">
        <v>67</v>
      </c>
      <c r="F11" s="7">
        <v>55</v>
      </c>
      <c r="G11" s="7">
        <v>55</v>
      </c>
      <c r="H11" s="7">
        <f>Table4[[#This Row],[Total hours this week]]-G11</f>
        <v>0</v>
      </c>
      <c r="I11" s="7">
        <v>225</v>
      </c>
      <c r="J11" s="8">
        <f>Table4[[#This Row],[Billable hours]]*Table4[[#This Row],[Billable rate/hr]]</f>
        <v>12375</v>
      </c>
    </row>
    <row r="12" spans="1:10" x14ac:dyDescent="0.3">
      <c r="A12" s="6">
        <v>100011</v>
      </c>
      <c r="B12" s="6" t="s">
        <v>82</v>
      </c>
      <c r="C12" s="6" t="s">
        <v>73</v>
      </c>
      <c r="D12" s="6" t="s">
        <v>52</v>
      </c>
      <c r="E12" s="6" t="s">
        <v>66</v>
      </c>
      <c r="F12" s="7">
        <v>61.5</v>
      </c>
      <c r="G12" s="7">
        <v>60</v>
      </c>
      <c r="H12" s="7">
        <f>Table4[[#This Row],[Total hours this week]]-G12</f>
        <v>1.5</v>
      </c>
      <c r="I12" s="7">
        <v>250</v>
      </c>
      <c r="J12" s="8">
        <f>Table4[[#This Row],[Billable hours]]*Table4[[#This Row],[Billable rate/hr]]</f>
        <v>15000</v>
      </c>
    </row>
    <row r="13" spans="1:10" x14ac:dyDescent="0.3">
      <c r="A13" s="6">
        <v>100012</v>
      </c>
      <c r="B13" s="6" t="s">
        <v>83</v>
      </c>
      <c r="C13" s="6" t="s">
        <v>74</v>
      </c>
      <c r="D13" s="6" t="s">
        <v>53</v>
      </c>
      <c r="E13" s="6" t="s">
        <v>68</v>
      </c>
      <c r="F13" s="7">
        <v>59.5</v>
      </c>
      <c r="G13" s="7">
        <v>55</v>
      </c>
      <c r="H13" s="7">
        <f>Table4[[#This Row],[Total hours this week]]-G13</f>
        <v>4.5</v>
      </c>
      <c r="I13" s="7">
        <v>225</v>
      </c>
      <c r="J13" s="8">
        <f>Table4[[#This Row],[Billable hours]]*Table4[[#This Row],[Billable rate/hr]]</f>
        <v>12375</v>
      </c>
    </row>
    <row r="14" spans="1:10" x14ac:dyDescent="0.3">
      <c r="A14" s="6">
        <v>100013</v>
      </c>
      <c r="B14" s="6" t="s">
        <v>84</v>
      </c>
      <c r="C14" s="6" t="s">
        <v>75</v>
      </c>
      <c r="D14" s="6" t="s">
        <v>53</v>
      </c>
      <c r="E14" s="6" t="s">
        <v>68</v>
      </c>
      <c r="F14" s="7">
        <v>21</v>
      </c>
      <c r="G14" s="7">
        <v>19</v>
      </c>
      <c r="H14" s="7">
        <f>Table4[[#This Row],[Total hours this week]]-G14</f>
        <v>2</v>
      </c>
      <c r="I14" s="7">
        <v>300</v>
      </c>
      <c r="J14" s="8">
        <f>Table4[[#This Row],[Billable hours]]*Table4[[#This Row],[Billable rate/hr]]</f>
        <v>5700</v>
      </c>
    </row>
    <row r="15" spans="1:10" x14ac:dyDescent="0.3">
      <c r="A15" s="6">
        <v>100014</v>
      </c>
      <c r="B15" s="6" t="s">
        <v>85</v>
      </c>
      <c r="C15" s="6" t="s">
        <v>76</v>
      </c>
      <c r="D15" s="6" t="s">
        <v>53</v>
      </c>
      <c r="E15" s="6" t="s">
        <v>66</v>
      </c>
      <c r="F15" s="7">
        <v>54</v>
      </c>
      <c r="G15" s="7">
        <v>48</v>
      </c>
      <c r="H15" s="7">
        <f>Table4[[#This Row],[Total hours this week]]-G15</f>
        <v>6</v>
      </c>
      <c r="I15" s="7">
        <v>325</v>
      </c>
      <c r="J15" s="8">
        <f>Table4[[#This Row],[Billable hours]]*Table4[[#This Row],[Billable rate/hr]]</f>
        <v>15600</v>
      </c>
    </row>
    <row r="16" spans="1:10" x14ac:dyDescent="0.3">
      <c r="A16" s="6">
        <v>100015</v>
      </c>
      <c r="B16" s="6" t="s">
        <v>86</v>
      </c>
      <c r="C16" s="6" t="s">
        <v>77</v>
      </c>
      <c r="D16" s="6" t="s">
        <v>51</v>
      </c>
      <c r="E16" s="6" t="s">
        <v>68</v>
      </c>
      <c r="F16" s="7">
        <v>49.5</v>
      </c>
      <c r="G16" s="7">
        <v>40</v>
      </c>
      <c r="H16" s="7">
        <f>Table4[[#This Row],[Total hours this week]]-G16</f>
        <v>9.5</v>
      </c>
      <c r="I16" s="7">
        <v>325</v>
      </c>
      <c r="J16" s="8">
        <f>Table4[[#This Row],[Billable hours]]*Table4[[#This Row],[Billable rate/hr]]</f>
        <v>13000</v>
      </c>
    </row>
    <row r="17" spans="1:10" x14ac:dyDescent="0.3">
      <c r="A17" s="9" t="s">
        <v>87</v>
      </c>
      <c r="B17" s="9"/>
      <c r="C17" s="9"/>
      <c r="D17" s="9"/>
      <c r="E17" s="9"/>
      <c r="F17" s="10">
        <f>SUBTOTAL(109,Table4[Total hours this week])</f>
        <v>764.7</v>
      </c>
      <c r="G17" s="10">
        <f>SUBTOTAL(109,Table4[Billable hours])</f>
        <v>668.5</v>
      </c>
      <c r="H17" s="10">
        <f>SUBTOTAL(109,Table4[Non-billable hours])</f>
        <v>96.2</v>
      </c>
      <c r="I17" s="10"/>
      <c r="J17" s="11">
        <f>SUBTOTAL(109,Table4[Amount billed to client])</f>
        <v>161050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Idea1</vt:lpstr>
      <vt:lpstr>Idea2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Dr. Kelly Williams</dc:creator>
  <cp:lastModifiedBy>Dr. Kelly Williams</cp:lastModifiedBy>
  <dcterms:created xsi:type="dcterms:W3CDTF">2020-10-21T17:39:36Z</dcterms:created>
  <dcterms:modified xsi:type="dcterms:W3CDTF">2020-10-21T21:52:46Z</dcterms:modified>
</cp:coreProperties>
</file>