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rasmus\Desktop\"/>
    </mc:Choice>
  </mc:AlternateContent>
  <bookViews>
    <workbookView xWindow="12691" yWindow="741" windowWidth="19419" windowHeight="10424" activeTab="4"/>
  </bookViews>
  <sheets>
    <sheet name="Foot &amp; Crossfoot" sheetId="7" r:id="rId1"/>
    <sheet name="Multiple Worksheets1" sheetId="9" r:id="rId2"/>
    <sheet name="Multiple Worksheets2" sheetId="10" r:id="rId3"/>
    <sheet name="Format Faster" sheetId="11" r:id="rId4"/>
    <sheet name="EOM" sheetId="12" r:id="rId5"/>
    <sheet name="Sheet1" sheetId="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2" l="1"/>
  <c r="F2" i="12"/>
  <c r="C3" i="12"/>
  <c r="F3" i="12"/>
  <c r="C4" i="12"/>
  <c r="F4" i="12"/>
  <c r="C5" i="12"/>
  <c r="F5" i="12"/>
  <c r="C6" i="12"/>
  <c r="F6" i="12"/>
  <c r="C7" i="12"/>
  <c r="F7" i="12"/>
  <c r="C8" i="12"/>
  <c r="F8" i="12"/>
  <c r="C9" i="12"/>
  <c r="F9" i="12"/>
  <c r="C10" i="12"/>
  <c r="F10" i="12"/>
  <c r="C11" i="12"/>
  <c r="F11" i="12"/>
  <c r="C12" i="12"/>
  <c r="F12" i="12"/>
  <c r="C13" i="12"/>
  <c r="F13" i="12"/>
  <c r="C14" i="12"/>
  <c r="F14" i="12"/>
  <c r="C15" i="12"/>
  <c r="F15" i="12"/>
  <c r="C16" i="12"/>
  <c r="F16" i="12"/>
  <c r="C17" i="12"/>
  <c r="F17" i="12"/>
  <c r="C18" i="12"/>
  <c r="F18" i="12"/>
  <c r="A61" i="10"/>
  <c r="A63" i="10" s="1"/>
  <c r="C63" i="10" s="1"/>
  <c r="J11" i="9"/>
  <c r="K11" i="9"/>
  <c r="O11" i="9" s="1"/>
  <c r="N11" i="9"/>
  <c r="J12" i="9"/>
  <c r="K12" i="9"/>
  <c r="O12" i="9" s="1"/>
  <c r="N12" i="9"/>
  <c r="J13" i="9"/>
  <c r="K13" i="9"/>
  <c r="O13" i="9" s="1"/>
  <c r="N13" i="9"/>
  <c r="J14" i="9"/>
  <c r="K14" i="9"/>
  <c r="O14" i="9" s="1"/>
  <c r="N14" i="9"/>
  <c r="J15" i="9"/>
  <c r="K15" i="9"/>
  <c r="O15" i="9" s="1"/>
  <c r="N15" i="9"/>
  <c r="J16" i="9"/>
  <c r="K16" i="9"/>
  <c r="O16" i="9" s="1"/>
  <c r="N16" i="9"/>
  <c r="J17" i="9"/>
  <c r="K17" i="9"/>
  <c r="O17" i="9" s="1"/>
  <c r="N17" i="9"/>
  <c r="J18" i="9"/>
  <c r="K18" i="9"/>
  <c r="O18" i="9" s="1"/>
  <c r="N18" i="9"/>
  <c r="J19" i="9"/>
  <c r="K19" i="9"/>
  <c r="O19" i="9" s="1"/>
  <c r="N19" i="9"/>
  <c r="J20" i="9"/>
  <c r="K20" i="9"/>
  <c r="O20" i="9" s="1"/>
  <c r="N20" i="9"/>
  <c r="J21" i="9"/>
  <c r="K21" i="9"/>
  <c r="O21" i="9" s="1"/>
  <c r="N21" i="9"/>
  <c r="J22" i="9"/>
  <c r="K22" i="9"/>
  <c r="O22" i="9" s="1"/>
  <c r="N22" i="9"/>
  <c r="J23" i="9"/>
  <c r="K23" i="9"/>
  <c r="O23" i="9" s="1"/>
  <c r="N23" i="9"/>
  <c r="J24" i="9"/>
  <c r="K24" i="9"/>
  <c r="O24" i="9" s="1"/>
  <c r="N24" i="9"/>
  <c r="J25" i="9"/>
  <c r="K25" i="9"/>
  <c r="O25" i="9" s="1"/>
  <c r="N25" i="9"/>
  <c r="J26" i="9"/>
  <c r="K26" i="9"/>
  <c r="O26" i="9" s="1"/>
  <c r="N26" i="9"/>
  <c r="J27" i="9"/>
  <c r="K27" i="9"/>
  <c r="O27" i="9" s="1"/>
  <c r="N27" i="9"/>
  <c r="J28" i="9"/>
  <c r="K28" i="9"/>
  <c r="O28" i="9" s="1"/>
  <c r="N28" i="9"/>
  <c r="J29" i="9"/>
  <c r="K29" i="9"/>
  <c r="O29" i="9" s="1"/>
  <c r="N29" i="9"/>
  <c r="J30" i="9"/>
  <c r="K30" i="9"/>
  <c r="O30" i="9" s="1"/>
  <c r="N30" i="9"/>
  <c r="J31" i="9"/>
  <c r="K31" i="9"/>
  <c r="O31" i="9" s="1"/>
  <c r="N31" i="9"/>
  <c r="J32" i="9"/>
  <c r="K32" i="9"/>
  <c r="J33" i="9"/>
  <c r="K33" i="9"/>
  <c r="J34" i="9"/>
  <c r="K34" i="9"/>
  <c r="M34" i="9" s="1"/>
  <c r="L34" i="9"/>
  <c r="N34" i="9" s="1"/>
  <c r="J35" i="9"/>
  <c r="L35" i="9" s="1"/>
  <c r="K35" i="9"/>
  <c r="M35" i="9" s="1"/>
  <c r="J36" i="9"/>
  <c r="L36" i="9" s="1"/>
  <c r="K36" i="9"/>
  <c r="M36" i="9" s="1"/>
  <c r="J37" i="9"/>
  <c r="L37" i="9" s="1"/>
  <c r="K37" i="9"/>
  <c r="M37" i="9" s="1"/>
  <c r="J38" i="9"/>
  <c r="L38" i="9" s="1"/>
  <c r="K38" i="9"/>
  <c r="M38" i="9" s="1"/>
  <c r="J39" i="9"/>
  <c r="L39" i="9" s="1"/>
  <c r="K39" i="9"/>
  <c r="M39" i="9" s="1"/>
  <c r="J40" i="9"/>
  <c r="L40" i="9" s="1"/>
  <c r="K40" i="9"/>
  <c r="M40" i="9" s="1"/>
  <c r="J41" i="9"/>
  <c r="L41" i="9" s="1"/>
  <c r="K41" i="9"/>
  <c r="M41" i="9" s="1"/>
  <c r="J42" i="9"/>
  <c r="L42" i="9" s="1"/>
  <c r="K42" i="9"/>
  <c r="M42" i="9" s="1"/>
  <c r="J43" i="9"/>
  <c r="L43" i="9" s="1"/>
  <c r="K43" i="9"/>
  <c r="M43" i="9" s="1"/>
  <c r="J44" i="9"/>
  <c r="L44" i="9" s="1"/>
  <c r="K44" i="9"/>
  <c r="M44" i="9" s="1"/>
  <c r="J45" i="9"/>
  <c r="L45" i="9" s="1"/>
  <c r="K45" i="9"/>
  <c r="M45" i="9" s="1"/>
  <c r="J46" i="9"/>
  <c r="L46" i="9" s="1"/>
  <c r="K46" i="9"/>
  <c r="M46" i="9" s="1"/>
  <c r="J47" i="9"/>
  <c r="L47" i="9" s="1"/>
  <c r="K47" i="9"/>
  <c r="M47" i="9" s="1"/>
  <c r="J48" i="9"/>
  <c r="L48" i="9" s="1"/>
  <c r="K48" i="9"/>
  <c r="M48" i="9" s="1"/>
  <c r="J49" i="9"/>
  <c r="L49" i="9" s="1"/>
  <c r="K49" i="9"/>
  <c r="M49" i="9" s="1"/>
  <c r="J50" i="9"/>
  <c r="L50" i="9" s="1"/>
  <c r="K50" i="9"/>
  <c r="M50" i="9" s="1"/>
  <c r="J51" i="9"/>
  <c r="L51" i="9" s="1"/>
  <c r="K51" i="9"/>
  <c r="M51" i="9" s="1"/>
  <c r="J52" i="9"/>
  <c r="L52" i="9" s="1"/>
  <c r="K52" i="9"/>
  <c r="M52" i="9" s="1"/>
  <c r="J53" i="9"/>
  <c r="L53" i="9" s="1"/>
  <c r="K53" i="9"/>
  <c r="M53" i="9" s="1"/>
  <c r="J54" i="9"/>
  <c r="L54" i="9" s="1"/>
  <c r="K54" i="9"/>
  <c r="M54" i="9" s="1"/>
  <c r="D58" i="9"/>
  <c r="E58" i="9"/>
  <c r="F58" i="9"/>
  <c r="F61" i="9" s="1"/>
  <c r="G58" i="9"/>
  <c r="H58" i="9"/>
  <c r="I58" i="9"/>
  <c r="J58" i="9"/>
  <c r="A68" i="10" l="1"/>
  <c r="C68" i="10" s="1"/>
  <c r="A65" i="10"/>
  <c r="A66" i="10" s="1"/>
  <c r="C66" i="10" s="1"/>
  <c r="C59" i="10" s="1"/>
  <c r="M56" i="9"/>
  <c r="O56" i="9"/>
  <c r="N56" i="9"/>
  <c r="L56" i="9"/>
  <c r="K58" i="9"/>
  <c r="M58" i="9" l="1"/>
  <c r="L57" i="9"/>
  <c r="L58" i="9"/>
  <c r="N58" i="9"/>
  <c r="O57" i="9"/>
  <c r="O58" i="9" s="1"/>
  <c r="B8" i="7" l="1"/>
  <c r="C8" i="7"/>
  <c r="D8" i="7"/>
  <c r="E8" i="7"/>
  <c r="I8" i="7" s="1"/>
  <c r="F8" i="7"/>
  <c r="G8" i="7"/>
  <c r="H8" i="7"/>
  <c r="I3" i="7"/>
  <c r="I4" i="7"/>
  <c r="I5" i="7"/>
  <c r="I6" i="7"/>
  <c r="I7" i="7"/>
</calcChain>
</file>

<file path=xl/sharedStrings.xml><?xml version="1.0" encoding="utf-8"?>
<sst xmlns="http://schemas.openxmlformats.org/spreadsheetml/2006/main" count="217" uniqueCount="141">
  <si>
    <t>Product A</t>
  </si>
  <si>
    <t>Product B</t>
  </si>
  <si>
    <t>Product C</t>
  </si>
  <si>
    <t>Product D</t>
  </si>
  <si>
    <t>Product E</t>
  </si>
  <si>
    <t>Sunday</t>
  </si>
  <si>
    <t>Monday</t>
  </si>
  <si>
    <t>Tuesday</t>
  </si>
  <si>
    <t>Wednesday</t>
  </si>
  <si>
    <t>Thursday</t>
  </si>
  <si>
    <t>Friday</t>
  </si>
  <si>
    <t>Saturday</t>
  </si>
  <si>
    <t>Sales</t>
  </si>
  <si>
    <t>Total Weekly Sales</t>
  </si>
  <si>
    <t>Total Daily Sales</t>
  </si>
  <si>
    <t xml:space="preserve">        TOTALS</t>
  </si>
  <si>
    <t>--------------------</t>
  </si>
  <si>
    <t xml:space="preserve">            Net Income (Loss)</t>
  </si>
  <si>
    <t xml:space="preserve">        Sub-totals</t>
  </si>
  <si>
    <t xml:space="preserve">     Other operating expense</t>
  </si>
  <si>
    <t xml:space="preserve">     Bad debt expense</t>
  </si>
  <si>
    <t xml:space="preserve">     Interest expense</t>
  </si>
  <si>
    <t xml:space="preserve">     Federal income tax expense</t>
  </si>
  <si>
    <t xml:space="preserve">     Payroll tax expense</t>
  </si>
  <si>
    <t xml:space="preserve">     Wages and salaries expense</t>
  </si>
  <si>
    <t xml:space="preserve">     Depreciation expense</t>
  </si>
  <si>
    <t xml:space="preserve">     Office supplies expense</t>
  </si>
  <si>
    <t xml:space="preserve">     Advertising expense</t>
  </si>
  <si>
    <t xml:space="preserve">     Rent expense</t>
  </si>
  <si>
    <t>EXPENSES</t>
  </si>
  <si>
    <t xml:space="preserve">     Miscellaneous revenue</t>
  </si>
  <si>
    <t xml:space="preserve">     Freight-in</t>
  </si>
  <si>
    <t xml:space="preserve">     Purchases discounts taken</t>
  </si>
  <si>
    <t xml:space="preserve">     Purchases returns and allowances</t>
  </si>
  <si>
    <t xml:space="preserve">     Purchases</t>
  </si>
  <si>
    <t xml:space="preserve">     Cost of goods sold</t>
  </si>
  <si>
    <t xml:space="preserve">     Sales discounts taken</t>
  </si>
  <si>
    <t xml:space="preserve">     Sales returns and allowances</t>
  </si>
  <si>
    <t xml:space="preserve">     Sales</t>
  </si>
  <si>
    <t>REVENUE AND GROSS PROFIT</t>
  </si>
  <si>
    <t xml:space="preserve">     Retained earnings</t>
  </si>
  <si>
    <t xml:space="preserve">     Common stock</t>
  </si>
  <si>
    <t>STOCKHOLDERS' EQUITY</t>
  </si>
  <si>
    <t xml:space="preserve">     Notes payable</t>
  </si>
  <si>
    <t xml:space="preserve">     Interest payable</t>
  </si>
  <si>
    <t xml:space="preserve">     Federal incomes taxes payable</t>
  </si>
  <si>
    <t xml:space="preserve">     F.I.C.A. taxes payable</t>
  </si>
  <si>
    <t xml:space="preserve">     Federal unemployment taxes payable</t>
  </si>
  <si>
    <t xml:space="preserve">     State unemployment taxes payable</t>
  </si>
  <si>
    <t xml:space="preserve">     Federal income taxes withheld</t>
  </si>
  <si>
    <t xml:space="preserve">     Accounts payable</t>
  </si>
  <si>
    <t>LIABILITIES</t>
  </si>
  <si>
    <t xml:space="preserve">     Accumulated depreciation</t>
  </si>
  <si>
    <t xml:space="preserve">     Fixed assets</t>
  </si>
  <si>
    <t xml:space="preserve">     Marketable securities</t>
  </si>
  <si>
    <t xml:space="preserve">     Inventory</t>
  </si>
  <si>
    <t xml:space="preserve">     Allowance for doubtful accounts</t>
  </si>
  <si>
    <t xml:space="preserve">     Accounts receivable</t>
  </si>
  <si>
    <t xml:space="preserve">     Cash</t>
  </si>
  <si>
    <t>ASSETS</t>
  </si>
  <si>
    <t>CREDIT</t>
  </si>
  <si>
    <t>DEBIT</t>
  </si>
  <si>
    <t>SHEET</t>
  </si>
  <si>
    <t>STATEMENT</t>
  </si>
  <si>
    <t>TRIAL BALANCE</t>
  </si>
  <si>
    <t xml:space="preserve">                       TITLE</t>
  </si>
  <si>
    <t>NO.</t>
  </si>
  <si>
    <t>BALANCE</t>
  </si>
  <si>
    <t>INCOME</t>
  </si>
  <si>
    <t>ADJUSTED</t>
  </si>
  <si>
    <t>ADJUSTMENTS</t>
  </si>
  <si>
    <t>UNADJUSTED</t>
  </si>
  <si>
    <t>POST CLOSING</t>
  </si>
  <si>
    <t xml:space="preserve">                    ACCOUNT</t>
  </si>
  <si>
    <t>ACCT</t>
  </si>
  <si>
    <t xml:space="preserve">            December 31, 2018</t>
  </si>
  <si>
    <t xml:space="preserve">           YEAR-END WORKSHEET</t>
  </si>
  <si>
    <t xml:space="preserve">       JONES COLLEGE COMPANY</t>
  </si>
  <si>
    <t xml:space="preserve"> ===========</t>
  </si>
  <si>
    <t>equals</t>
  </si>
  <si>
    <t>Federal income tax</t>
  </si>
  <si>
    <t>RETAINED EARNINGS - End of year</t>
  </si>
  <si>
    <t>RETAINED EARNINGS - Beginning of year</t>
  </si>
  <si>
    <t>NET INCOME</t>
  </si>
  <si>
    <t>FEDERAL INCOME TAXES</t>
  </si>
  <si>
    <t>INCOME BEFORE TAXES</t>
  </si>
  <si>
    <t>OTHER EXPENSE - Interest expense</t>
  </si>
  <si>
    <t>OTHER INCOME - Miscellaneous income</t>
  </si>
  <si>
    <t>Operating income</t>
  </si>
  <si>
    <t>Total operating expenses</t>
  </si>
  <si>
    <t xml:space="preserve">     Payroll taxes</t>
  </si>
  <si>
    <t xml:space="preserve">     Wages and salaries</t>
  </si>
  <si>
    <t>OPERATING EXPENSES</t>
  </si>
  <si>
    <t>GROSS MARGIN</t>
  </si>
  <si>
    <t>Cost of goods sold</t>
  </si>
  <si>
    <t xml:space="preserve">     Less: Ending inventory</t>
  </si>
  <si>
    <t xml:space="preserve">     Goods available for sale</t>
  </si>
  <si>
    <t xml:space="preserve">     Net purchases</t>
  </si>
  <si>
    <t xml:space="preserve">     Beginning inventory</t>
  </si>
  <si>
    <t>COST OF GOODS SOLD</t>
  </si>
  <si>
    <t xml:space="preserve">            Net sales</t>
  </si>
  <si>
    <t xml:space="preserve">              Sales discounts taken</t>
  </si>
  <si>
    <t xml:space="preserve">     Less: Sales returns and allowances</t>
  </si>
  <si>
    <t>REVENUE</t>
  </si>
  <si>
    <t>For the Year Ended December 31, 2018</t>
  </si>
  <si>
    <t>STATEMENT OF INCOME AND RETAINED EARNINGS</t>
  </si>
  <si>
    <t>JONES COLLEGE COMPANY</t>
  </si>
  <si>
    <t xml:space="preserve">              </t>
  </si>
  <si>
    <t>Group Life Insurance</t>
  </si>
  <si>
    <t>Journal17</t>
  </si>
  <si>
    <t>Retirement</t>
  </si>
  <si>
    <t>Journal16</t>
  </si>
  <si>
    <t>Journal15</t>
  </si>
  <si>
    <t>Journal14</t>
  </si>
  <si>
    <t>Journal13</t>
  </si>
  <si>
    <t>Rgr Hours Worked</t>
  </si>
  <si>
    <t>Journal12</t>
  </si>
  <si>
    <t>Journal11</t>
  </si>
  <si>
    <t>Journal10</t>
  </si>
  <si>
    <t>Journal09</t>
  </si>
  <si>
    <t>Current Services</t>
  </si>
  <si>
    <t>Journal08</t>
  </si>
  <si>
    <t>Journal07</t>
  </si>
  <si>
    <t>Journal06</t>
  </si>
  <si>
    <t>Journal05</t>
  </si>
  <si>
    <t>Data processing Services</t>
  </si>
  <si>
    <t>Journal04</t>
  </si>
  <si>
    <t>Journal03</t>
  </si>
  <si>
    <t>Journal02</t>
  </si>
  <si>
    <t>Journal01</t>
  </si>
  <si>
    <t>EOM</t>
  </si>
  <si>
    <t>Journal Date</t>
  </si>
  <si>
    <t>Amount</t>
  </si>
  <si>
    <t>Fund</t>
  </si>
  <si>
    <t>Dept</t>
  </si>
  <si>
    <t>5-Digit</t>
  </si>
  <si>
    <t>Account Descr</t>
  </si>
  <si>
    <t>Account</t>
  </si>
  <si>
    <t>3-Digit</t>
  </si>
  <si>
    <t>Journal ID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</si>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</sst>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eneva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43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1" fillId="0" borderId="0" xfId="0" applyFont="1" applyAlignment="1">
      <alignment horizontal="center"/>
    </xf>
    <xf numFmtId="0" fontId="4" fillId="0" borderId="0" xfId="1" applyFont="1"/>
    <xf numFmtId="4" fontId="4" fillId="0" borderId="0" xfId="1" applyNumberFormat="1" applyFont="1"/>
    <xf numFmtId="39" fontId="4" fillId="0" borderId="0" xfId="1" applyNumberFormat="1" applyFont="1"/>
    <xf numFmtId="4" fontId="4" fillId="0" borderId="1" xfId="1" applyNumberFormat="1" applyFont="1" applyBorder="1"/>
    <xf numFmtId="0" fontId="5" fillId="0" borderId="1" xfId="1" applyFont="1" applyBorder="1"/>
    <xf numFmtId="0" fontId="4" fillId="0" borderId="1" xfId="1" applyFont="1" applyBorder="1"/>
    <xf numFmtId="4" fontId="5" fillId="0" borderId="1" xfId="1" applyNumberFormat="1" applyFont="1" applyBorder="1"/>
    <xf numFmtId="4" fontId="4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43" fontId="0" fillId="0" borderId="1" xfId="2" applyFont="1" applyBorder="1"/>
    <xf numFmtId="0" fontId="4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4" fontId="4" fillId="0" borderId="1" xfId="1" applyNumberFormat="1" applyFont="1" applyBorder="1" applyAlignment="1">
      <alignment horizontal="left"/>
    </xf>
    <xf numFmtId="0" fontId="5" fillId="0" borderId="2" xfId="1" applyFont="1" applyBorder="1"/>
    <xf numFmtId="0" fontId="5" fillId="0" borderId="3" xfId="1" applyFont="1" applyBorder="1"/>
    <xf numFmtId="0" fontId="4" fillId="0" borderId="4" xfId="1" applyFont="1" applyBorder="1"/>
    <xf numFmtId="0" fontId="5" fillId="0" borderId="5" xfId="1" applyFont="1" applyBorder="1"/>
    <xf numFmtId="0" fontId="5" fillId="0" borderId="5" xfId="1" applyFont="1" applyBorder="1" applyAlignment="1">
      <alignment horizontal="center"/>
    </xf>
    <xf numFmtId="0" fontId="5" fillId="0" borderId="8" xfId="1" applyFont="1" applyBorder="1"/>
    <xf numFmtId="0" fontId="5" fillId="0" borderId="9" xfId="1" applyFont="1" applyBorder="1"/>
    <xf numFmtId="0" fontId="5" fillId="0" borderId="10" xfId="1" applyFont="1" applyBorder="1"/>
    <xf numFmtId="0" fontId="5" fillId="0" borderId="0" xfId="1" applyFont="1"/>
    <xf numFmtId="0" fontId="6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7" fontId="4" fillId="0" borderId="11" xfId="1" applyNumberFormat="1" applyFont="1" applyBorder="1"/>
    <xf numFmtId="0" fontId="5" fillId="0" borderId="0" xfId="1" quotePrefix="1" applyFont="1" applyAlignment="1">
      <alignment horizontal="left"/>
    </xf>
    <xf numFmtId="39" fontId="4" fillId="0" borderId="0" xfId="1" applyNumberFormat="1" applyFont="1" applyAlignment="1">
      <alignment horizontal="fill"/>
    </xf>
    <xf numFmtId="39" fontId="4" fillId="0" borderId="12" xfId="1" applyNumberFormat="1" applyFont="1" applyBorder="1"/>
    <xf numFmtId="0" fontId="4" fillId="0" borderId="0" xfId="1" applyFont="1" applyAlignment="1">
      <alignment horizontal="left"/>
    </xf>
    <xf numFmtId="0" fontId="4" fillId="0" borderId="0" xfId="1" quotePrefix="1" applyFont="1" applyAlignment="1">
      <alignment horizontal="left"/>
    </xf>
    <xf numFmtId="43" fontId="4" fillId="0" borderId="0" xfId="1" applyNumberFormat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7" fontId="4" fillId="0" borderId="0" xfId="1" applyNumberFormat="1" applyFont="1"/>
    <xf numFmtId="14" fontId="0" fillId="0" borderId="0" xfId="0" applyNumberFormat="1"/>
    <xf numFmtId="0" fontId="1" fillId="3" borderId="0" xfId="0" applyFont="1" applyFill="1" applyAlignment="1">
      <alignment horizontal="center"/>
    </xf>
    <xf numFmtId="43" fontId="1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14" fontId="5" fillId="0" borderId="9" xfId="1" quotePrefix="1" applyNumberFormat="1" applyFont="1" applyBorder="1" applyAlignment="1">
      <alignment horizontal="center"/>
    </xf>
    <xf numFmtId="14" fontId="5" fillId="0" borderId="8" xfId="1" quotePrefix="1" applyNumberFormat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lly/Dropbox/Classes/2015/Fall%202015/SUA/Fall%202015%20Alternative%20Transaction%20Set/Linked%20Solution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"/>
      <sheetName val="Calculations"/>
      <sheetName val="Balance sheet"/>
      <sheetName val="Income stmt."/>
      <sheetName val="Cash flows"/>
      <sheetName val="Bank rec."/>
      <sheetName val="AR, AP, FA TBs"/>
      <sheetName val="Year-end worksheet"/>
      <sheetName val="Post-closing TB"/>
      <sheetName val="Gen. ledger"/>
      <sheetName val="AP subsidiary"/>
      <sheetName val="AR subsidiary"/>
      <sheetName val="Pay rate history"/>
      <sheetName val="Employee subsidiary"/>
      <sheetName val="FA subsidiary"/>
      <sheetName val="Gen. journal"/>
      <sheetName val="Sales &amp; CR journals"/>
      <sheetName val="Purchases &amp; CD Journal"/>
      <sheetName val="Payroll journal"/>
    </sheetNames>
    <sheetDataSet>
      <sheetData sheetId="0"/>
      <sheetData sheetId="1"/>
      <sheetData sheetId="2"/>
      <sheetData sheetId="3">
        <row r="38">
          <cell r="C38">
            <v>181758.32999999996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A11" sqref="A11"/>
    </sheetView>
  </sheetViews>
  <sheetFormatPr defaultRowHeight="14"/>
  <cols>
    <col min="1" max="1" width="15.3984375" bestFit="1" customWidth="1"/>
    <col min="2" max="6" width="9.59765625" bestFit="1" customWidth="1"/>
    <col min="7" max="7" width="10.59765625" bestFit="1" customWidth="1"/>
    <col min="8" max="8" width="9.59765625" bestFit="1" customWidth="1"/>
    <col min="9" max="9" width="17.8984375" bestFit="1" customWidth="1"/>
  </cols>
  <sheetData>
    <row r="1" spans="1:9">
      <c r="A1" s="43" t="s">
        <v>12</v>
      </c>
      <c r="B1" s="43"/>
      <c r="C1" s="43"/>
      <c r="D1" s="43"/>
      <c r="E1" s="43"/>
      <c r="F1" s="43"/>
      <c r="G1" s="43"/>
      <c r="H1" s="43"/>
      <c r="I1" s="43"/>
    </row>
    <row r="2" spans="1:9"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13</v>
      </c>
    </row>
    <row r="3" spans="1:9">
      <c r="A3" s="2" t="s">
        <v>0</v>
      </c>
      <c r="B3" s="1">
        <v>1000</v>
      </c>
      <c r="C3" s="1">
        <v>1250</v>
      </c>
      <c r="D3" s="1">
        <v>1300</v>
      </c>
      <c r="E3" s="1">
        <v>1350</v>
      </c>
      <c r="F3" s="1">
        <v>1400</v>
      </c>
      <c r="G3" s="1">
        <v>1450</v>
      </c>
      <c r="H3" s="1">
        <v>1500</v>
      </c>
      <c r="I3" s="1">
        <f t="shared" ref="I3:I8" si="0">SUM(B3:H3)</f>
        <v>9250</v>
      </c>
    </row>
    <row r="4" spans="1:9">
      <c r="A4" s="2" t="s">
        <v>1</v>
      </c>
      <c r="B4" s="1">
        <v>1250</v>
      </c>
      <c r="C4" s="1">
        <v>1100</v>
      </c>
      <c r="D4" s="1">
        <v>1100</v>
      </c>
      <c r="E4" s="1">
        <v>1050</v>
      </c>
      <c r="F4" s="1">
        <v>1000</v>
      </c>
      <c r="G4" s="1">
        <v>975</v>
      </c>
      <c r="H4" s="1">
        <v>940</v>
      </c>
      <c r="I4" s="1">
        <f t="shared" si="0"/>
        <v>7415</v>
      </c>
    </row>
    <row r="5" spans="1:9">
      <c r="A5" s="2" t="s">
        <v>2</v>
      </c>
      <c r="B5" s="1">
        <v>1500</v>
      </c>
      <c r="C5" s="1">
        <v>800</v>
      </c>
      <c r="D5" s="1">
        <v>1550</v>
      </c>
      <c r="E5" s="1">
        <v>1600</v>
      </c>
      <c r="F5" s="1">
        <v>1650</v>
      </c>
      <c r="G5" s="1">
        <v>2050</v>
      </c>
      <c r="H5" s="1">
        <v>2310</v>
      </c>
      <c r="I5" s="1">
        <f t="shared" si="0"/>
        <v>11460</v>
      </c>
    </row>
    <row r="6" spans="1:9">
      <c r="A6" s="2" t="s">
        <v>3</v>
      </c>
      <c r="B6" s="1">
        <v>1750</v>
      </c>
      <c r="C6" s="1">
        <v>600</v>
      </c>
      <c r="D6" s="1">
        <v>1566.6666666666699</v>
      </c>
      <c r="E6" s="1">
        <v>1583.3333333333301</v>
      </c>
      <c r="F6" s="1">
        <v>1600</v>
      </c>
      <c r="G6" s="1">
        <v>2091.6666666666702</v>
      </c>
      <c r="H6" s="1">
        <v>2393.3333333333298</v>
      </c>
      <c r="I6" s="1">
        <f t="shared" si="0"/>
        <v>11585</v>
      </c>
    </row>
    <row r="7" spans="1:9">
      <c r="A7" s="2" t="s">
        <v>4</v>
      </c>
      <c r="B7" s="1">
        <v>2000</v>
      </c>
      <c r="C7" s="1">
        <v>375</v>
      </c>
      <c r="D7" s="1">
        <v>1691.6666666666699</v>
      </c>
      <c r="E7" s="1">
        <v>1708.3333333333301</v>
      </c>
      <c r="F7" s="1">
        <v>1725</v>
      </c>
      <c r="G7" s="1">
        <v>2391.6666666666702</v>
      </c>
      <c r="H7" s="1">
        <v>2798.3333333333298</v>
      </c>
      <c r="I7" s="1">
        <f t="shared" si="0"/>
        <v>12690</v>
      </c>
    </row>
    <row r="8" spans="1:9">
      <c r="A8" s="2" t="s">
        <v>14</v>
      </c>
      <c r="B8" s="1">
        <f t="shared" ref="B8:H8" si="1">SUM(B3:B7)</f>
        <v>7500</v>
      </c>
      <c r="C8" s="1">
        <f t="shared" si="1"/>
        <v>4125</v>
      </c>
      <c r="D8" s="1">
        <f t="shared" si="1"/>
        <v>7208.3333333333394</v>
      </c>
      <c r="E8" s="1">
        <f t="shared" si="1"/>
        <v>7291.6666666666606</v>
      </c>
      <c r="F8" s="1">
        <f t="shared" si="1"/>
        <v>7375</v>
      </c>
      <c r="G8" s="1">
        <f t="shared" si="1"/>
        <v>8958.3333333333394</v>
      </c>
      <c r="H8" s="1">
        <f t="shared" si="1"/>
        <v>9941.6666666666606</v>
      </c>
      <c r="I8" s="1">
        <f t="shared" si="0"/>
        <v>52400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3"/>
  <sheetViews>
    <sheetView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1" sqref="D11"/>
    </sheetView>
  </sheetViews>
  <sheetFormatPr defaultRowHeight="12.9"/>
  <cols>
    <col min="1" max="1" width="9.09765625" style="5"/>
    <col min="2" max="2" width="6.69921875" style="5" customWidth="1"/>
    <col min="3" max="3" width="35.69921875" style="5" customWidth="1"/>
    <col min="4" max="5" width="12.69921875" style="5" customWidth="1"/>
    <col min="6" max="7" width="12.3984375" style="5" bestFit="1" customWidth="1"/>
    <col min="8" max="9" width="12.69921875" style="5" customWidth="1"/>
    <col min="10" max="10" width="14" style="5" customWidth="1"/>
    <col min="11" max="11" width="13.69921875" style="5" customWidth="1"/>
    <col min="12" max="12" width="13.8984375" style="5" customWidth="1"/>
    <col min="13" max="13" width="13.59765625" style="5" customWidth="1"/>
    <col min="14" max="15" width="12.69921875" style="5" customWidth="1"/>
    <col min="16" max="257" width="9.09765625" style="5"/>
    <col min="258" max="258" width="6.69921875" style="5" customWidth="1"/>
    <col min="259" max="259" width="35.69921875" style="5" customWidth="1"/>
    <col min="260" max="271" width="12.69921875" style="5" customWidth="1"/>
    <col min="272" max="513" width="9.09765625" style="5"/>
    <col min="514" max="514" width="6.69921875" style="5" customWidth="1"/>
    <col min="515" max="515" width="35.69921875" style="5" customWidth="1"/>
    <col min="516" max="527" width="12.69921875" style="5" customWidth="1"/>
    <col min="528" max="769" width="9.09765625" style="5"/>
    <col min="770" max="770" width="6.69921875" style="5" customWidth="1"/>
    <col min="771" max="771" width="35.69921875" style="5" customWidth="1"/>
    <col min="772" max="783" width="12.69921875" style="5" customWidth="1"/>
    <col min="784" max="1025" width="9.09765625" style="5"/>
    <col min="1026" max="1026" width="6.69921875" style="5" customWidth="1"/>
    <col min="1027" max="1027" width="35.69921875" style="5" customWidth="1"/>
    <col min="1028" max="1039" width="12.69921875" style="5" customWidth="1"/>
    <col min="1040" max="1281" width="9.09765625" style="5"/>
    <col min="1282" max="1282" width="6.69921875" style="5" customWidth="1"/>
    <col min="1283" max="1283" width="35.69921875" style="5" customWidth="1"/>
    <col min="1284" max="1295" width="12.69921875" style="5" customWidth="1"/>
    <col min="1296" max="1537" width="9.09765625" style="5"/>
    <col min="1538" max="1538" width="6.69921875" style="5" customWidth="1"/>
    <col min="1539" max="1539" width="35.69921875" style="5" customWidth="1"/>
    <col min="1540" max="1551" width="12.69921875" style="5" customWidth="1"/>
    <col min="1552" max="1793" width="9.09765625" style="5"/>
    <col min="1794" max="1794" width="6.69921875" style="5" customWidth="1"/>
    <col min="1795" max="1795" width="35.69921875" style="5" customWidth="1"/>
    <col min="1796" max="1807" width="12.69921875" style="5" customWidth="1"/>
    <col min="1808" max="2049" width="9.09765625" style="5"/>
    <col min="2050" max="2050" width="6.69921875" style="5" customWidth="1"/>
    <col min="2051" max="2051" width="35.69921875" style="5" customWidth="1"/>
    <col min="2052" max="2063" width="12.69921875" style="5" customWidth="1"/>
    <col min="2064" max="2305" width="9.09765625" style="5"/>
    <col min="2306" max="2306" width="6.69921875" style="5" customWidth="1"/>
    <col min="2307" max="2307" width="35.69921875" style="5" customWidth="1"/>
    <col min="2308" max="2319" width="12.69921875" style="5" customWidth="1"/>
    <col min="2320" max="2561" width="9.09765625" style="5"/>
    <col min="2562" max="2562" width="6.69921875" style="5" customWidth="1"/>
    <col min="2563" max="2563" width="35.69921875" style="5" customWidth="1"/>
    <col min="2564" max="2575" width="12.69921875" style="5" customWidth="1"/>
    <col min="2576" max="2817" width="9.09765625" style="5"/>
    <col min="2818" max="2818" width="6.69921875" style="5" customWidth="1"/>
    <col min="2819" max="2819" width="35.69921875" style="5" customWidth="1"/>
    <col min="2820" max="2831" width="12.69921875" style="5" customWidth="1"/>
    <col min="2832" max="3073" width="9.09765625" style="5"/>
    <col min="3074" max="3074" width="6.69921875" style="5" customWidth="1"/>
    <col min="3075" max="3075" width="35.69921875" style="5" customWidth="1"/>
    <col min="3076" max="3087" width="12.69921875" style="5" customWidth="1"/>
    <col min="3088" max="3329" width="9.09765625" style="5"/>
    <col min="3330" max="3330" width="6.69921875" style="5" customWidth="1"/>
    <col min="3331" max="3331" width="35.69921875" style="5" customWidth="1"/>
    <col min="3332" max="3343" width="12.69921875" style="5" customWidth="1"/>
    <col min="3344" max="3585" width="9.09765625" style="5"/>
    <col min="3586" max="3586" width="6.69921875" style="5" customWidth="1"/>
    <col min="3587" max="3587" width="35.69921875" style="5" customWidth="1"/>
    <col min="3588" max="3599" width="12.69921875" style="5" customWidth="1"/>
    <col min="3600" max="3841" width="9.09765625" style="5"/>
    <col min="3842" max="3842" width="6.69921875" style="5" customWidth="1"/>
    <col min="3843" max="3843" width="35.69921875" style="5" customWidth="1"/>
    <col min="3844" max="3855" width="12.69921875" style="5" customWidth="1"/>
    <col min="3856" max="4097" width="9.09765625" style="5"/>
    <col min="4098" max="4098" width="6.69921875" style="5" customWidth="1"/>
    <col min="4099" max="4099" width="35.69921875" style="5" customWidth="1"/>
    <col min="4100" max="4111" width="12.69921875" style="5" customWidth="1"/>
    <col min="4112" max="4353" width="9.09765625" style="5"/>
    <col min="4354" max="4354" width="6.69921875" style="5" customWidth="1"/>
    <col min="4355" max="4355" width="35.69921875" style="5" customWidth="1"/>
    <col min="4356" max="4367" width="12.69921875" style="5" customWidth="1"/>
    <col min="4368" max="4609" width="9.09765625" style="5"/>
    <col min="4610" max="4610" width="6.69921875" style="5" customWidth="1"/>
    <col min="4611" max="4611" width="35.69921875" style="5" customWidth="1"/>
    <col min="4612" max="4623" width="12.69921875" style="5" customWidth="1"/>
    <col min="4624" max="4865" width="9.09765625" style="5"/>
    <col min="4866" max="4866" width="6.69921875" style="5" customWidth="1"/>
    <col min="4867" max="4867" width="35.69921875" style="5" customWidth="1"/>
    <col min="4868" max="4879" width="12.69921875" style="5" customWidth="1"/>
    <col min="4880" max="5121" width="9.09765625" style="5"/>
    <col min="5122" max="5122" width="6.69921875" style="5" customWidth="1"/>
    <col min="5123" max="5123" width="35.69921875" style="5" customWidth="1"/>
    <col min="5124" max="5135" width="12.69921875" style="5" customWidth="1"/>
    <col min="5136" max="5377" width="9.09765625" style="5"/>
    <col min="5378" max="5378" width="6.69921875" style="5" customWidth="1"/>
    <col min="5379" max="5379" width="35.69921875" style="5" customWidth="1"/>
    <col min="5380" max="5391" width="12.69921875" style="5" customWidth="1"/>
    <col min="5392" max="5633" width="9.09765625" style="5"/>
    <col min="5634" max="5634" width="6.69921875" style="5" customWidth="1"/>
    <col min="5635" max="5635" width="35.69921875" style="5" customWidth="1"/>
    <col min="5636" max="5647" width="12.69921875" style="5" customWidth="1"/>
    <col min="5648" max="5889" width="9.09765625" style="5"/>
    <col min="5890" max="5890" width="6.69921875" style="5" customWidth="1"/>
    <col min="5891" max="5891" width="35.69921875" style="5" customWidth="1"/>
    <col min="5892" max="5903" width="12.69921875" style="5" customWidth="1"/>
    <col min="5904" max="6145" width="9.09765625" style="5"/>
    <col min="6146" max="6146" width="6.69921875" style="5" customWidth="1"/>
    <col min="6147" max="6147" width="35.69921875" style="5" customWidth="1"/>
    <col min="6148" max="6159" width="12.69921875" style="5" customWidth="1"/>
    <col min="6160" max="6401" width="9.09765625" style="5"/>
    <col min="6402" max="6402" width="6.69921875" style="5" customWidth="1"/>
    <col min="6403" max="6403" width="35.69921875" style="5" customWidth="1"/>
    <col min="6404" max="6415" width="12.69921875" style="5" customWidth="1"/>
    <col min="6416" max="6657" width="9.09765625" style="5"/>
    <col min="6658" max="6658" width="6.69921875" style="5" customWidth="1"/>
    <col min="6659" max="6659" width="35.69921875" style="5" customWidth="1"/>
    <col min="6660" max="6671" width="12.69921875" style="5" customWidth="1"/>
    <col min="6672" max="6913" width="9.09765625" style="5"/>
    <col min="6914" max="6914" width="6.69921875" style="5" customWidth="1"/>
    <col min="6915" max="6915" width="35.69921875" style="5" customWidth="1"/>
    <col min="6916" max="6927" width="12.69921875" style="5" customWidth="1"/>
    <col min="6928" max="7169" width="9.09765625" style="5"/>
    <col min="7170" max="7170" width="6.69921875" style="5" customWidth="1"/>
    <col min="7171" max="7171" width="35.69921875" style="5" customWidth="1"/>
    <col min="7172" max="7183" width="12.69921875" style="5" customWidth="1"/>
    <col min="7184" max="7425" width="9.09765625" style="5"/>
    <col min="7426" max="7426" width="6.69921875" style="5" customWidth="1"/>
    <col min="7427" max="7427" width="35.69921875" style="5" customWidth="1"/>
    <col min="7428" max="7439" width="12.69921875" style="5" customWidth="1"/>
    <col min="7440" max="7681" width="9.09765625" style="5"/>
    <col min="7682" max="7682" width="6.69921875" style="5" customWidth="1"/>
    <col min="7683" max="7683" width="35.69921875" style="5" customWidth="1"/>
    <col min="7684" max="7695" width="12.69921875" style="5" customWidth="1"/>
    <col min="7696" max="7937" width="9.09765625" style="5"/>
    <col min="7938" max="7938" width="6.69921875" style="5" customWidth="1"/>
    <col min="7939" max="7939" width="35.69921875" style="5" customWidth="1"/>
    <col min="7940" max="7951" width="12.69921875" style="5" customWidth="1"/>
    <col min="7952" max="8193" width="9.09765625" style="5"/>
    <col min="8194" max="8194" width="6.69921875" style="5" customWidth="1"/>
    <col min="8195" max="8195" width="35.69921875" style="5" customWidth="1"/>
    <col min="8196" max="8207" width="12.69921875" style="5" customWidth="1"/>
    <col min="8208" max="8449" width="9.09765625" style="5"/>
    <col min="8450" max="8450" width="6.69921875" style="5" customWidth="1"/>
    <col min="8451" max="8451" width="35.69921875" style="5" customWidth="1"/>
    <col min="8452" max="8463" width="12.69921875" style="5" customWidth="1"/>
    <col min="8464" max="8705" width="9.09765625" style="5"/>
    <col min="8706" max="8706" width="6.69921875" style="5" customWidth="1"/>
    <col min="8707" max="8707" width="35.69921875" style="5" customWidth="1"/>
    <col min="8708" max="8719" width="12.69921875" style="5" customWidth="1"/>
    <col min="8720" max="8961" width="9.09765625" style="5"/>
    <col min="8962" max="8962" width="6.69921875" style="5" customWidth="1"/>
    <col min="8963" max="8963" width="35.69921875" style="5" customWidth="1"/>
    <col min="8964" max="8975" width="12.69921875" style="5" customWidth="1"/>
    <col min="8976" max="9217" width="9.09765625" style="5"/>
    <col min="9218" max="9218" width="6.69921875" style="5" customWidth="1"/>
    <col min="9219" max="9219" width="35.69921875" style="5" customWidth="1"/>
    <col min="9220" max="9231" width="12.69921875" style="5" customWidth="1"/>
    <col min="9232" max="9473" width="9.09765625" style="5"/>
    <col min="9474" max="9474" width="6.69921875" style="5" customWidth="1"/>
    <col min="9475" max="9475" width="35.69921875" style="5" customWidth="1"/>
    <col min="9476" max="9487" width="12.69921875" style="5" customWidth="1"/>
    <col min="9488" max="9729" width="9.09765625" style="5"/>
    <col min="9730" max="9730" width="6.69921875" style="5" customWidth="1"/>
    <col min="9731" max="9731" width="35.69921875" style="5" customWidth="1"/>
    <col min="9732" max="9743" width="12.69921875" style="5" customWidth="1"/>
    <col min="9744" max="9985" width="9.09765625" style="5"/>
    <col min="9986" max="9986" width="6.69921875" style="5" customWidth="1"/>
    <col min="9987" max="9987" width="35.69921875" style="5" customWidth="1"/>
    <col min="9988" max="9999" width="12.69921875" style="5" customWidth="1"/>
    <col min="10000" max="10241" width="9.09765625" style="5"/>
    <col min="10242" max="10242" width="6.69921875" style="5" customWidth="1"/>
    <col min="10243" max="10243" width="35.69921875" style="5" customWidth="1"/>
    <col min="10244" max="10255" width="12.69921875" style="5" customWidth="1"/>
    <col min="10256" max="10497" width="9.09765625" style="5"/>
    <col min="10498" max="10498" width="6.69921875" style="5" customWidth="1"/>
    <col min="10499" max="10499" width="35.69921875" style="5" customWidth="1"/>
    <col min="10500" max="10511" width="12.69921875" style="5" customWidth="1"/>
    <col min="10512" max="10753" width="9.09765625" style="5"/>
    <col min="10754" max="10754" width="6.69921875" style="5" customWidth="1"/>
    <col min="10755" max="10755" width="35.69921875" style="5" customWidth="1"/>
    <col min="10756" max="10767" width="12.69921875" style="5" customWidth="1"/>
    <col min="10768" max="11009" width="9.09765625" style="5"/>
    <col min="11010" max="11010" width="6.69921875" style="5" customWidth="1"/>
    <col min="11011" max="11011" width="35.69921875" style="5" customWidth="1"/>
    <col min="11012" max="11023" width="12.69921875" style="5" customWidth="1"/>
    <col min="11024" max="11265" width="9.09765625" style="5"/>
    <col min="11266" max="11266" width="6.69921875" style="5" customWidth="1"/>
    <col min="11267" max="11267" width="35.69921875" style="5" customWidth="1"/>
    <col min="11268" max="11279" width="12.69921875" style="5" customWidth="1"/>
    <col min="11280" max="11521" width="9.09765625" style="5"/>
    <col min="11522" max="11522" width="6.69921875" style="5" customWidth="1"/>
    <col min="11523" max="11523" width="35.69921875" style="5" customWidth="1"/>
    <col min="11524" max="11535" width="12.69921875" style="5" customWidth="1"/>
    <col min="11536" max="11777" width="9.09765625" style="5"/>
    <col min="11778" max="11778" width="6.69921875" style="5" customWidth="1"/>
    <col min="11779" max="11779" width="35.69921875" style="5" customWidth="1"/>
    <col min="11780" max="11791" width="12.69921875" style="5" customWidth="1"/>
    <col min="11792" max="12033" width="9.09765625" style="5"/>
    <col min="12034" max="12034" width="6.69921875" style="5" customWidth="1"/>
    <col min="12035" max="12035" width="35.69921875" style="5" customWidth="1"/>
    <col min="12036" max="12047" width="12.69921875" style="5" customWidth="1"/>
    <col min="12048" max="12289" width="9.09765625" style="5"/>
    <col min="12290" max="12290" width="6.69921875" style="5" customWidth="1"/>
    <col min="12291" max="12291" width="35.69921875" style="5" customWidth="1"/>
    <col min="12292" max="12303" width="12.69921875" style="5" customWidth="1"/>
    <col min="12304" max="12545" width="9.09765625" style="5"/>
    <col min="12546" max="12546" width="6.69921875" style="5" customWidth="1"/>
    <col min="12547" max="12547" width="35.69921875" style="5" customWidth="1"/>
    <col min="12548" max="12559" width="12.69921875" style="5" customWidth="1"/>
    <col min="12560" max="12801" width="9.09765625" style="5"/>
    <col min="12802" max="12802" width="6.69921875" style="5" customWidth="1"/>
    <col min="12803" max="12803" width="35.69921875" style="5" customWidth="1"/>
    <col min="12804" max="12815" width="12.69921875" style="5" customWidth="1"/>
    <col min="12816" max="13057" width="9.09765625" style="5"/>
    <col min="13058" max="13058" width="6.69921875" style="5" customWidth="1"/>
    <col min="13059" max="13059" width="35.69921875" style="5" customWidth="1"/>
    <col min="13060" max="13071" width="12.69921875" style="5" customWidth="1"/>
    <col min="13072" max="13313" width="9.09765625" style="5"/>
    <col min="13314" max="13314" width="6.69921875" style="5" customWidth="1"/>
    <col min="13315" max="13315" width="35.69921875" style="5" customWidth="1"/>
    <col min="13316" max="13327" width="12.69921875" style="5" customWidth="1"/>
    <col min="13328" max="13569" width="9.09765625" style="5"/>
    <col min="13570" max="13570" width="6.69921875" style="5" customWidth="1"/>
    <col min="13571" max="13571" width="35.69921875" style="5" customWidth="1"/>
    <col min="13572" max="13583" width="12.69921875" style="5" customWidth="1"/>
    <col min="13584" max="13825" width="9.09765625" style="5"/>
    <col min="13826" max="13826" width="6.69921875" style="5" customWidth="1"/>
    <col min="13827" max="13827" width="35.69921875" style="5" customWidth="1"/>
    <col min="13828" max="13839" width="12.69921875" style="5" customWidth="1"/>
    <col min="13840" max="14081" width="9.09765625" style="5"/>
    <col min="14082" max="14082" width="6.69921875" style="5" customWidth="1"/>
    <col min="14083" max="14083" width="35.69921875" style="5" customWidth="1"/>
    <col min="14084" max="14095" width="12.69921875" style="5" customWidth="1"/>
    <col min="14096" max="14337" width="9.09765625" style="5"/>
    <col min="14338" max="14338" width="6.69921875" style="5" customWidth="1"/>
    <col min="14339" max="14339" width="35.69921875" style="5" customWidth="1"/>
    <col min="14340" max="14351" width="12.69921875" style="5" customWidth="1"/>
    <col min="14352" max="14593" width="9.09765625" style="5"/>
    <col min="14594" max="14594" width="6.69921875" style="5" customWidth="1"/>
    <col min="14595" max="14595" width="35.69921875" style="5" customWidth="1"/>
    <col min="14596" max="14607" width="12.69921875" style="5" customWidth="1"/>
    <col min="14608" max="14849" width="9.09765625" style="5"/>
    <col min="14850" max="14850" width="6.69921875" style="5" customWidth="1"/>
    <col min="14851" max="14851" width="35.69921875" style="5" customWidth="1"/>
    <col min="14852" max="14863" width="12.69921875" style="5" customWidth="1"/>
    <col min="14864" max="15105" width="9.09765625" style="5"/>
    <col min="15106" max="15106" width="6.69921875" style="5" customWidth="1"/>
    <col min="15107" max="15107" width="35.69921875" style="5" customWidth="1"/>
    <col min="15108" max="15119" width="12.69921875" style="5" customWidth="1"/>
    <col min="15120" max="15361" width="9.09765625" style="5"/>
    <col min="15362" max="15362" width="6.69921875" style="5" customWidth="1"/>
    <col min="15363" max="15363" width="35.69921875" style="5" customWidth="1"/>
    <col min="15364" max="15375" width="12.69921875" style="5" customWidth="1"/>
    <col min="15376" max="15617" width="9.09765625" style="5"/>
    <col min="15618" max="15618" width="6.69921875" style="5" customWidth="1"/>
    <col min="15619" max="15619" width="35.69921875" style="5" customWidth="1"/>
    <col min="15620" max="15631" width="12.69921875" style="5" customWidth="1"/>
    <col min="15632" max="15873" width="9.09765625" style="5"/>
    <col min="15874" max="15874" width="6.69921875" style="5" customWidth="1"/>
    <col min="15875" max="15875" width="35.69921875" style="5" customWidth="1"/>
    <col min="15876" max="15887" width="12.69921875" style="5" customWidth="1"/>
    <col min="15888" max="16129" width="9.09765625" style="5"/>
    <col min="16130" max="16130" width="6.69921875" style="5" customWidth="1"/>
    <col min="16131" max="16131" width="35.69921875" style="5" customWidth="1"/>
    <col min="16132" max="16143" width="12.69921875" style="5" customWidth="1"/>
    <col min="16144" max="16384" width="9.09765625" style="5"/>
  </cols>
  <sheetData>
    <row r="1" spans="2:15">
      <c r="C1" s="26" t="s">
        <v>77</v>
      </c>
    </row>
    <row r="2" spans="2:15" ht="13.45">
      <c r="C2" s="26" t="s">
        <v>76</v>
      </c>
      <c r="H2" s="27"/>
    </row>
    <row r="3" spans="2:15" ht="13.45">
      <c r="C3" s="26" t="s">
        <v>75</v>
      </c>
      <c r="H3" s="27"/>
    </row>
    <row r="4" spans="2:15">
      <c r="C4" s="26"/>
    </row>
    <row r="5" spans="2:15">
      <c r="B5" s="25"/>
      <c r="C5" s="25"/>
      <c r="D5" s="44">
        <v>43100</v>
      </c>
      <c r="E5" s="45"/>
      <c r="F5" s="44">
        <v>43465</v>
      </c>
      <c r="G5" s="45"/>
      <c r="H5" s="24"/>
      <c r="I5" s="23"/>
      <c r="J5" s="24"/>
      <c r="K5" s="23"/>
      <c r="L5" s="24"/>
      <c r="M5" s="23"/>
      <c r="N5" s="24"/>
      <c r="O5" s="23"/>
    </row>
    <row r="6" spans="2:15">
      <c r="B6" s="22" t="s">
        <v>74</v>
      </c>
      <c r="C6" s="21" t="s">
        <v>73</v>
      </c>
      <c r="D6" s="46" t="s">
        <v>72</v>
      </c>
      <c r="E6" s="47"/>
      <c r="F6" s="46" t="s">
        <v>71</v>
      </c>
      <c r="G6" s="47"/>
      <c r="H6" s="46" t="s">
        <v>70</v>
      </c>
      <c r="I6" s="47"/>
      <c r="J6" s="46" t="s">
        <v>69</v>
      </c>
      <c r="K6" s="47"/>
      <c r="L6" s="46" t="s">
        <v>68</v>
      </c>
      <c r="M6" s="47"/>
      <c r="N6" s="46" t="s">
        <v>67</v>
      </c>
      <c r="O6" s="47"/>
    </row>
    <row r="7" spans="2:15">
      <c r="B7" s="22" t="s">
        <v>66</v>
      </c>
      <c r="C7" s="21" t="s">
        <v>65</v>
      </c>
      <c r="D7" s="48" t="s">
        <v>64</v>
      </c>
      <c r="E7" s="49"/>
      <c r="F7" s="48" t="s">
        <v>64</v>
      </c>
      <c r="G7" s="49"/>
      <c r="H7" s="20"/>
      <c r="I7" s="19"/>
      <c r="J7" s="48" t="s">
        <v>64</v>
      </c>
      <c r="K7" s="49"/>
      <c r="L7" s="48" t="s">
        <v>63</v>
      </c>
      <c r="M7" s="49"/>
      <c r="N7" s="48" t="s">
        <v>62</v>
      </c>
      <c r="O7" s="49"/>
    </row>
    <row r="8" spans="2:15">
      <c r="B8" s="18"/>
      <c r="C8" s="18"/>
      <c r="D8" s="16" t="s">
        <v>61</v>
      </c>
      <c r="E8" s="16" t="s">
        <v>60</v>
      </c>
      <c r="F8" s="16" t="s">
        <v>61</v>
      </c>
      <c r="G8" s="16" t="s">
        <v>60</v>
      </c>
      <c r="H8" s="16" t="s">
        <v>61</v>
      </c>
      <c r="I8" s="16" t="s">
        <v>60</v>
      </c>
      <c r="J8" s="16" t="s">
        <v>61</v>
      </c>
      <c r="K8" s="16" t="s">
        <v>60</v>
      </c>
      <c r="L8" s="16" t="s">
        <v>61</v>
      </c>
      <c r="M8" s="16" t="s">
        <v>60</v>
      </c>
      <c r="N8" s="16" t="s">
        <v>61</v>
      </c>
      <c r="O8" s="16" t="s">
        <v>60</v>
      </c>
    </row>
    <row r="9" spans="2:15">
      <c r="B9" s="9"/>
      <c r="C9" s="9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2:15">
      <c r="B10" s="13"/>
      <c r="C10" s="16" t="s">
        <v>59</v>
      </c>
      <c r="D10" s="10"/>
      <c r="E10" s="10"/>
      <c r="F10" s="10"/>
      <c r="G10" s="10"/>
      <c r="H10" s="8"/>
      <c r="I10" s="8"/>
      <c r="J10" s="8"/>
      <c r="K10" s="8"/>
      <c r="L10" s="8"/>
      <c r="M10" s="8"/>
      <c r="N10" s="8"/>
      <c r="O10" s="10"/>
    </row>
    <row r="11" spans="2:15" ht="14">
      <c r="B11" s="13">
        <v>10100</v>
      </c>
      <c r="C11" s="10" t="s">
        <v>58</v>
      </c>
      <c r="D11" s="8">
        <v>11025.19</v>
      </c>
      <c r="E11" s="8"/>
      <c r="F11" s="8">
        <v>109403.08999999998</v>
      </c>
      <c r="G11" s="8"/>
      <c r="H11" s="8"/>
      <c r="I11" s="8"/>
      <c r="J11" s="14">
        <f t="shared" ref="J11:J54" si="0">IF(($F11-$G11+$H11-$I11)&gt;0,($F11-$G11+$H11-$I11)," ")</f>
        <v>109403.08999999998</v>
      </c>
      <c r="K11" s="14" t="str">
        <f t="shared" ref="K11:K54" si="1">IF(($G11-$F11+$I11-$H11)&gt;0,($G11-$F11+$I11-$H11)," ")</f>
        <v xml:space="preserve"> </v>
      </c>
      <c r="L11" s="8"/>
      <c r="M11" s="8"/>
      <c r="N11" s="14">
        <f t="shared" ref="N11:N31" si="2">J11</f>
        <v>109403.08999999998</v>
      </c>
      <c r="O11" s="14" t="str">
        <f t="shared" ref="O11:O31" si="3">K11</f>
        <v xml:space="preserve"> </v>
      </c>
    </row>
    <row r="12" spans="2:15" ht="14">
      <c r="B12" s="13">
        <v>10200</v>
      </c>
      <c r="C12" s="10" t="s">
        <v>57</v>
      </c>
      <c r="D12" s="8">
        <v>11065</v>
      </c>
      <c r="E12" s="8"/>
      <c r="F12" s="8">
        <v>45972</v>
      </c>
      <c r="G12" s="8"/>
      <c r="H12" s="8"/>
      <c r="I12" s="8"/>
      <c r="J12" s="14">
        <f t="shared" si="0"/>
        <v>45972</v>
      </c>
      <c r="K12" s="14" t="str">
        <f t="shared" si="1"/>
        <v xml:space="preserve"> </v>
      </c>
      <c r="L12" s="8"/>
      <c r="M12" s="8"/>
      <c r="N12" s="14">
        <f t="shared" si="2"/>
        <v>45972</v>
      </c>
      <c r="O12" s="14" t="str">
        <f t="shared" si="3"/>
        <v xml:space="preserve"> </v>
      </c>
    </row>
    <row r="13" spans="2:15" ht="14">
      <c r="B13" s="13">
        <v>10300</v>
      </c>
      <c r="C13" s="10" t="s">
        <v>56</v>
      </c>
      <c r="D13" s="8"/>
      <c r="E13" s="8">
        <v>3250.81</v>
      </c>
      <c r="F13" s="8">
        <v>1149.19</v>
      </c>
      <c r="G13" s="8"/>
      <c r="H13" s="8"/>
      <c r="I13" s="8">
        <v>3781.2604499999998</v>
      </c>
      <c r="J13" s="14" t="str">
        <f t="shared" si="0"/>
        <v xml:space="preserve"> </v>
      </c>
      <c r="K13" s="14">
        <f t="shared" si="1"/>
        <v>2632.0704499999997</v>
      </c>
      <c r="L13" s="8"/>
      <c r="M13" s="8"/>
      <c r="N13" s="14" t="str">
        <f t="shared" si="2"/>
        <v xml:space="preserve"> </v>
      </c>
      <c r="O13" s="14">
        <f t="shared" si="3"/>
        <v>2632.0704499999997</v>
      </c>
    </row>
    <row r="14" spans="2:15" ht="14">
      <c r="B14" s="13">
        <v>10400</v>
      </c>
      <c r="C14" s="17" t="s">
        <v>55</v>
      </c>
      <c r="D14" s="8">
        <v>101681</v>
      </c>
      <c r="E14" s="8"/>
      <c r="F14" s="8">
        <v>101681</v>
      </c>
      <c r="G14" s="8"/>
      <c r="H14" s="8">
        <v>95700</v>
      </c>
      <c r="I14" s="8">
        <v>0</v>
      </c>
      <c r="J14" s="14">
        <f t="shared" si="0"/>
        <v>197381</v>
      </c>
      <c r="K14" s="14" t="str">
        <f t="shared" si="1"/>
        <v xml:space="preserve"> </v>
      </c>
      <c r="L14" s="8"/>
      <c r="M14" s="8"/>
      <c r="N14" s="14">
        <f t="shared" si="2"/>
        <v>197381</v>
      </c>
      <c r="O14" s="14" t="str">
        <f t="shared" si="3"/>
        <v xml:space="preserve"> </v>
      </c>
    </row>
    <row r="15" spans="2:15" ht="14">
      <c r="B15" s="13">
        <v>10600</v>
      </c>
      <c r="C15" s="17" t="s">
        <v>54</v>
      </c>
      <c r="D15" s="10"/>
      <c r="E15" s="10"/>
      <c r="F15" s="8">
        <v>24000</v>
      </c>
      <c r="G15" s="10"/>
      <c r="H15" s="10"/>
      <c r="I15" s="10"/>
      <c r="J15" s="14">
        <f t="shared" si="0"/>
        <v>24000</v>
      </c>
      <c r="K15" s="14" t="str">
        <f t="shared" si="1"/>
        <v xml:space="preserve"> </v>
      </c>
      <c r="L15" s="10"/>
      <c r="M15" s="10"/>
      <c r="N15" s="14">
        <f t="shared" si="2"/>
        <v>24000</v>
      </c>
      <c r="O15" s="14" t="str">
        <f t="shared" si="3"/>
        <v xml:space="preserve"> </v>
      </c>
    </row>
    <row r="16" spans="2:15" ht="14">
      <c r="B16" s="13">
        <v>10800</v>
      </c>
      <c r="C16" s="10" t="s">
        <v>53</v>
      </c>
      <c r="D16" s="8">
        <v>320665</v>
      </c>
      <c r="E16" s="8"/>
      <c r="F16" s="8">
        <v>332590</v>
      </c>
      <c r="G16" s="8"/>
      <c r="H16" s="8"/>
      <c r="I16" s="8"/>
      <c r="J16" s="14">
        <f t="shared" si="0"/>
        <v>332590</v>
      </c>
      <c r="K16" s="14" t="str">
        <f t="shared" si="1"/>
        <v xml:space="preserve"> </v>
      </c>
      <c r="L16" s="8"/>
      <c r="M16" s="8"/>
      <c r="N16" s="14">
        <f t="shared" si="2"/>
        <v>332590</v>
      </c>
      <c r="O16" s="14" t="str">
        <f t="shared" si="3"/>
        <v xml:space="preserve"> </v>
      </c>
    </row>
    <row r="17" spans="2:15" ht="14">
      <c r="B17" s="13">
        <v>10900</v>
      </c>
      <c r="C17" s="10" t="s">
        <v>52</v>
      </c>
      <c r="D17" s="8"/>
      <c r="E17" s="8">
        <v>81559.5</v>
      </c>
      <c r="F17" s="8"/>
      <c r="G17" s="8">
        <v>81559.5</v>
      </c>
      <c r="H17" s="8"/>
      <c r="I17" s="8">
        <v>35109.5</v>
      </c>
      <c r="J17" s="14" t="str">
        <f t="shared" si="0"/>
        <v xml:space="preserve"> </v>
      </c>
      <c r="K17" s="14">
        <f t="shared" si="1"/>
        <v>116669</v>
      </c>
      <c r="L17" s="8"/>
      <c r="M17" s="8"/>
      <c r="N17" s="14" t="str">
        <f t="shared" si="2"/>
        <v xml:space="preserve"> </v>
      </c>
      <c r="O17" s="14">
        <f t="shared" si="3"/>
        <v>116669</v>
      </c>
    </row>
    <row r="18" spans="2:15" ht="14">
      <c r="B18" s="13"/>
      <c r="C18" s="10"/>
      <c r="D18" s="8"/>
      <c r="E18" s="8"/>
      <c r="F18" s="8"/>
      <c r="G18" s="8"/>
      <c r="H18" s="8"/>
      <c r="I18" s="8"/>
      <c r="J18" s="14" t="str">
        <f t="shared" si="0"/>
        <v xml:space="preserve"> </v>
      </c>
      <c r="K18" s="14" t="str">
        <f t="shared" si="1"/>
        <v xml:space="preserve"> </v>
      </c>
      <c r="L18" s="8"/>
      <c r="M18" s="8"/>
      <c r="N18" s="14" t="str">
        <f t="shared" si="2"/>
        <v xml:space="preserve"> </v>
      </c>
      <c r="O18" s="14" t="str">
        <f t="shared" si="3"/>
        <v xml:space="preserve"> </v>
      </c>
    </row>
    <row r="19" spans="2:15" ht="14">
      <c r="B19" s="13"/>
      <c r="C19" s="16" t="s">
        <v>51</v>
      </c>
      <c r="D19" s="8"/>
      <c r="E19" s="8"/>
      <c r="F19" s="8"/>
      <c r="G19" s="8"/>
      <c r="H19" s="8"/>
      <c r="I19" s="8"/>
      <c r="J19" s="14" t="str">
        <f t="shared" si="0"/>
        <v xml:space="preserve"> </v>
      </c>
      <c r="K19" s="14" t="str">
        <f t="shared" si="1"/>
        <v xml:space="preserve"> </v>
      </c>
      <c r="L19" s="8"/>
      <c r="M19" s="8"/>
      <c r="N19" s="14" t="str">
        <f t="shared" si="2"/>
        <v xml:space="preserve"> </v>
      </c>
      <c r="O19" s="14" t="str">
        <f t="shared" si="3"/>
        <v xml:space="preserve"> </v>
      </c>
    </row>
    <row r="20" spans="2:15" ht="14">
      <c r="B20" s="13">
        <v>20100</v>
      </c>
      <c r="C20" s="10" t="s">
        <v>50</v>
      </c>
      <c r="D20" s="8"/>
      <c r="E20" s="8">
        <v>11279.35</v>
      </c>
      <c r="F20" s="8"/>
      <c r="G20" s="8">
        <v>8767.1499999999942</v>
      </c>
      <c r="H20" s="8"/>
      <c r="I20" s="8"/>
      <c r="J20" s="14" t="str">
        <f t="shared" si="0"/>
        <v xml:space="preserve"> </v>
      </c>
      <c r="K20" s="14">
        <f t="shared" si="1"/>
        <v>8767.1499999999942</v>
      </c>
      <c r="L20" s="8"/>
      <c r="M20" s="8"/>
      <c r="N20" s="14" t="str">
        <f t="shared" si="2"/>
        <v xml:space="preserve"> </v>
      </c>
      <c r="O20" s="14">
        <f t="shared" si="3"/>
        <v>8767.1499999999942</v>
      </c>
    </row>
    <row r="21" spans="2:15" ht="14">
      <c r="B21" s="13">
        <v>20300</v>
      </c>
      <c r="C21" s="10" t="s">
        <v>49</v>
      </c>
      <c r="D21" s="8"/>
      <c r="E21" s="8">
        <v>1326.76</v>
      </c>
      <c r="F21" s="8"/>
      <c r="G21" s="8">
        <v>1706.65</v>
      </c>
      <c r="H21" s="8"/>
      <c r="I21" s="8"/>
      <c r="J21" s="14" t="str">
        <f t="shared" si="0"/>
        <v xml:space="preserve"> </v>
      </c>
      <c r="K21" s="14">
        <f t="shared" si="1"/>
        <v>1706.65</v>
      </c>
      <c r="L21" s="8"/>
      <c r="M21" s="8"/>
      <c r="N21" s="14" t="str">
        <f t="shared" si="2"/>
        <v xml:space="preserve"> </v>
      </c>
      <c r="O21" s="14">
        <f t="shared" si="3"/>
        <v>1706.65</v>
      </c>
    </row>
    <row r="22" spans="2:15" ht="14">
      <c r="B22" s="13">
        <v>20400</v>
      </c>
      <c r="C22" s="10" t="s">
        <v>48</v>
      </c>
      <c r="D22" s="8"/>
      <c r="E22" s="8">
        <v>281.17</v>
      </c>
      <c r="F22" s="8"/>
      <c r="G22" s="8">
        <v>87.93</v>
      </c>
      <c r="H22" s="8"/>
      <c r="I22" s="8"/>
      <c r="J22" s="14" t="str">
        <f t="shared" si="0"/>
        <v xml:space="preserve"> </v>
      </c>
      <c r="K22" s="14">
        <f t="shared" si="1"/>
        <v>87.93</v>
      </c>
      <c r="L22" s="8"/>
      <c r="M22" s="8"/>
      <c r="N22" s="14" t="str">
        <f t="shared" si="2"/>
        <v xml:space="preserve"> </v>
      </c>
      <c r="O22" s="14">
        <f t="shared" si="3"/>
        <v>87.93</v>
      </c>
    </row>
    <row r="23" spans="2:15" ht="14">
      <c r="B23" s="13">
        <v>20500</v>
      </c>
      <c r="C23" s="10" t="s">
        <v>47</v>
      </c>
      <c r="D23" s="8"/>
      <c r="E23" s="8">
        <v>83.31</v>
      </c>
      <c r="F23" s="8"/>
      <c r="G23" s="8">
        <v>26.05</v>
      </c>
      <c r="H23" s="8"/>
      <c r="I23" s="8"/>
      <c r="J23" s="14" t="str">
        <f t="shared" si="0"/>
        <v xml:space="preserve"> </v>
      </c>
      <c r="K23" s="14">
        <f t="shared" si="1"/>
        <v>26.05</v>
      </c>
      <c r="L23" s="8"/>
      <c r="M23" s="8"/>
      <c r="N23" s="14" t="str">
        <f t="shared" si="2"/>
        <v xml:space="preserve"> </v>
      </c>
      <c r="O23" s="14">
        <f t="shared" si="3"/>
        <v>26.05</v>
      </c>
    </row>
    <row r="24" spans="2:15" ht="14">
      <c r="B24" s="13">
        <v>20600</v>
      </c>
      <c r="C24" s="10" t="s">
        <v>46</v>
      </c>
      <c r="D24" s="8"/>
      <c r="E24" s="8">
        <v>1593.3</v>
      </c>
      <c r="F24" s="8"/>
      <c r="G24" s="8">
        <v>2236.66</v>
      </c>
      <c r="H24" s="8"/>
      <c r="I24" s="8"/>
      <c r="J24" s="14" t="str">
        <f t="shared" si="0"/>
        <v xml:space="preserve"> </v>
      </c>
      <c r="K24" s="14">
        <f t="shared" si="1"/>
        <v>2236.66</v>
      </c>
      <c r="L24" s="8"/>
      <c r="M24" s="8"/>
      <c r="N24" s="14" t="str">
        <f t="shared" si="2"/>
        <v xml:space="preserve"> </v>
      </c>
      <c r="O24" s="14">
        <f t="shared" si="3"/>
        <v>2236.66</v>
      </c>
    </row>
    <row r="25" spans="2:15" ht="14">
      <c r="B25" s="13">
        <v>20700</v>
      </c>
      <c r="C25" s="10" t="s">
        <v>45</v>
      </c>
      <c r="D25" s="8"/>
      <c r="E25" s="8">
        <v>29797</v>
      </c>
      <c r="F25" s="8"/>
      <c r="G25" s="8"/>
      <c r="H25" s="8"/>
      <c r="I25" s="8">
        <v>52183</v>
      </c>
      <c r="J25" s="14" t="str">
        <f t="shared" si="0"/>
        <v xml:space="preserve"> </v>
      </c>
      <c r="K25" s="14">
        <f t="shared" si="1"/>
        <v>52183</v>
      </c>
      <c r="L25" s="8"/>
      <c r="M25" s="8"/>
      <c r="N25" s="14" t="str">
        <f t="shared" si="2"/>
        <v xml:space="preserve"> </v>
      </c>
      <c r="O25" s="14">
        <f t="shared" si="3"/>
        <v>52183</v>
      </c>
    </row>
    <row r="26" spans="2:15" ht="14">
      <c r="B26" s="13">
        <v>20900</v>
      </c>
      <c r="C26" s="10" t="s">
        <v>44</v>
      </c>
      <c r="D26" s="8"/>
      <c r="E26" s="8"/>
      <c r="F26" s="8"/>
      <c r="G26" s="8">
        <v>0</v>
      </c>
      <c r="H26" s="8"/>
      <c r="I26" s="8">
        <v>197.26</v>
      </c>
      <c r="J26" s="14" t="str">
        <f t="shared" si="0"/>
        <v xml:space="preserve"> </v>
      </c>
      <c r="K26" s="14">
        <f t="shared" si="1"/>
        <v>197.26</v>
      </c>
      <c r="L26" s="8"/>
      <c r="M26" s="8"/>
      <c r="N26" s="14" t="str">
        <f t="shared" si="2"/>
        <v xml:space="preserve"> </v>
      </c>
      <c r="O26" s="14">
        <f t="shared" si="3"/>
        <v>197.26</v>
      </c>
    </row>
    <row r="27" spans="2:15" ht="14">
      <c r="B27" s="13">
        <v>21000</v>
      </c>
      <c r="C27" s="10" t="s">
        <v>43</v>
      </c>
      <c r="D27" s="8"/>
      <c r="E27" s="8"/>
      <c r="F27" s="8"/>
      <c r="G27" s="8">
        <v>80000</v>
      </c>
      <c r="H27" s="8"/>
      <c r="I27" s="8"/>
      <c r="J27" s="14" t="str">
        <f t="shared" si="0"/>
        <v xml:space="preserve"> </v>
      </c>
      <c r="K27" s="14">
        <f t="shared" si="1"/>
        <v>80000</v>
      </c>
      <c r="L27" s="8"/>
      <c r="M27" s="8"/>
      <c r="N27" s="14" t="str">
        <f t="shared" si="2"/>
        <v xml:space="preserve"> </v>
      </c>
      <c r="O27" s="14">
        <f t="shared" si="3"/>
        <v>80000</v>
      </c>
    </row>
    <row r="28" spans="2:15" ht="14">
      <c r="B28" s="10"/>
      <c r="C28" s="10"/>
      <c r="D28" s="10"/>
      <c r="E28" s="10"/>
      <c r="F28" s="10"/>
      <c r="G28" s="10"/>
      <c r="H28" s="10"/>
      <c r="I28" s="10"/>
      <c r="J28" s="14" t="str">
        <f t="shared" si="0"/>
        <v xml:space="preserve"> </v>
      </c>
      <c r="K28" s="14" t="str">
        <f t="shared" si="1"/>
        <v xml:space="preserve"> </v>
      </c>
      <c r="L28" s="10"/>
      <c r="M28" s="10"/>
      <c r="N28" s="14" t="str">
        <f t="shared" si="2"/>
        <v xml:space="preserve"> </v>
      </c>
      <c r="O28" s="14" t="str">
        <f t="shared" si="3"/>
        <v xml:space="preserve"> </v>
      </c>
    </row>
    <row r="29" spans="2:15" ht="14">
      <c r="B29" s="13"/>
      <c r="C29" s="16" t="s">
        <v>42</v>
      </c>
      <c r="D29" s="8"/>
      <c r="E29" s="8"/>
      <c r="F29" s="8"/>
      <c r="G29" s="8"/>
      <c r="H29" s="8"/>
      <c r="I29" s="8"/>
      <c r="J29" s="14" t="str">
        <f t="shared" si="0"/>
        <v xml:space="preserve"> </v>
      </c>
      <c r="K29" s="14" t="str">
        <f t="shared" si="1"/>
        <v xml:space="preserve"> </v>
      </c>
      <c r="L29" s="8"/>
      <c r="M29" s="8"/>
      <c r="N29" s="14" t="str">
        <f t="shared" si="2"/>
        <v xml:space="preserve"> </v>
      </c>
      <c r="O29" s="14" t="str">
        <f t="shared" si="3"/>
        <v xml:space="preserve"> </v>
      </c>
    </row>
    <row r="30" spans="2:15" ht="14">
      <c r="B30" s="13">
        <v>26000</v>
      </c>
      <c r="C30" s="15" t="s">
        <v>41</v>
      </c>
      <c r="D30" s="8"/>
      <c r="E30" s="8">
        <v>225000</v>
      </c>
      <c r="F30" s="8"/>
      <c r="G30" s="8">
        <v>225000</v>
      </c>
      <c r="H30" s="8"/>
      <c r="I30" s="8"/>
      <c r="J30" s="14" t="str">
        <f t="shared" si="0"/>
        <v xml:space="preserve"> </v>
      </c>
      <c r="K30" s="14">
        <f t="shared" si="1"/>
        <v>225000</v>
      </c>
      <c r="L30" s="8"/>
      <c r="M30" s="8"/>
      <c r="N30" s="14" t="str">
        <f t="shared" si="2"/>
        <v xml:space="preserve"> </v>
      </c>
      <c r="O30" s="14">
        <f t="shared" si="3"/>
        <v>225000</v>
      </c>
    </row>
    <row r="31" spans="2:15" ht="14">
      <c r="B31" s="13">
        <v>29000</v>
      </c>
      <c r="C31" s="10" t="s">
        <v>40</v>
      </c>
      <c r="D31" s="8"/>
      <c r="E31" s="8">
        <v>90264.99</v>
      </c>
      <c r="F31" s="8"/>
      <c r="G31" s="8">
        <v>90264.99</v>
      </c>
      <c r="H31" s="8"/>
      <c r="I31" s="8"/>
      <c r="J31" s="14" t="str">
        <f t="shared" si="0"/>
        <v xml:space="preserve"> </v>
      </c>
      <c r="K31" s="14">
        <f t="shared" si="1"/>
        <v>90264.99</v>
      </c>
      <c r="L31" s="8"/>
      <c r="M31" s="8"/>
      <c r="N31" s="14" t="str">
        <f t="shared" si="2"/>
        <v xml:space="preserve"> </v>
      </c>
      <c r="O31" s="14">
        <f t="shared" si="3"/>
        <v>90264.99</v>
      </c>
    </row>
    <row r="32" spans="2:15" ht="14">
      <c r="B32" s="13"/>
      <c r="C32" s="10"/>
      <c r="D32" s="8"/>
      <c r="E32" s="8"/>
      <c r="F32" s="8"/>
      <c r="G32" s="8"/>
      <c r="H32" s="8"/>
      <c r="I32" s="8"/>
      <c r="J32" s="14" t="str">
        <f t="shared" si="0"/>
        <v xml:space="preserve"> </v>
      </c>
      <c r="K32" s="14" t="str">
        <f t="shared" si="1"/>
        <v xml:space="preserve"> </v>
      </c>
      <c r="L32" s="8"/>
      <c r="M32" s="8"/>
      <c r="N32" s="8"/>
      <c r="O32" s="8"/>
    </row>
    <row r="33" spans="2:15" ht="14">
      <c r="B33" s="13"/>
      <c r="C33" s="16" t="s">
        <v>39</v>
      </c>
      <c r="D33" s="8"/>
      <c r="E33" s="8"/>
      <c r="F33" s="8"/>
      <c r="G33" s="8"/>
      <c r="H33" s="8"/>
      <c r="I33" s="8"/>
      <c r="J33" s="14" t="str">
        <f t="shared" si="0"/>
        <v xml:space="preserve"> </v>
      </c>
      <c r="K33" s="14" t="str">
        <f t="shared" si="1"/>
        <v xml:space="preserve"> </v>
      </c>
      <c r="L33" s="8"/>
      <c r="M33" s="8"/>
      <c r="N33" s="8"/>
      <c r="O33" s="8"/>
    </row>
    <row r="34" spans="2:15" ht="14">
      <c r="B34" s="13">
        <v>30100</v>
      </c>
      <c r="C34" s="10" t="s">
        <v>38</v>
      </c>
      <c r="D34" s="8"/>
      <c r="E34" s="8"/>
      <c r="F34" s="8"/>
      <c r="G34" s="8">
        <v>1589021</v>
      </c>
      <c r="H34" s="8"/>
      <c r="I34" s="8"/>
      <c r="J34" s="14" t="str">
        <f t="shared" si="0"/>
        <v xml:space="preserve"> </v>
      </c>
      <c r="K34" s="14">
        <f t="shared" si="1"/>
        <v>1589021</v>
      </c>
      <c r="L34" s="14" t="str">
        <f t="shared" ref="L34:L54" si="4">J34</f>
        <v xml:space="preserve"> </v>
      </c>
      <c r="M34" s="14">
        <f t="shared" ref="M34:M54" si="5">K34</f>
        <v>1589021</v>
      </c>
      <c r="N34" s="14" t="str">
        <f>IF(L$34&gt;0,L$34," ")</f>
        <v xml:space="preserve"> </v>
      </c>
      <c r="O34" s="8"/>
    </row>
    <row r="35" spans="2:15" ht="14">
      <c r="B35" s="13">
        <v>30200</v>
      </c>
      <c r="C35" s="15" t="s">
        <v>37</v>
      </c>
      <c r="D35" s="8"/>
      <c r="E35" s="8"/>
      <c r="F35" s="8">
        <v>61111</v>
      </c>
      <c r="G35" s="8"/>
      <c r="H35" s="8"/>
      <c r="I35" s="8"/>
      <c r="J35" s="14">
        <f t="shared" si="0"/>
        <v>61111</v>
      </c>
      <c r="K35" s="14" t="str">
        <f t="shared" si="1"/>
        <v xml:space="preserve"> </v>
      </c>
      <c r="L35" s="14">
        <f t="shared" si="4"/>
        <v>61111</v>
      </c>
      <c r="M35" s="14" t="str">
        <f t="shared" si="5"/>
        <v xml:space="preserve"> </v>
      </c>
      <c r="N35" s="8"/>
      <c r="O35" s="8"/>
    </row>
    <row r="36" spans="2:15" ht="14">
      <c r="B36" s="13">
        <v>30300</v>
      </c>
      <c r="C36" s="10" t="s">
        <v>36</v>
      </c>
      <c r="D36" s="8"/>
      <c r="E36" s="8"/>
      <c r="F36" s="8">
        <v>15405.82</v>
      </c>
      <c r="G36" s="8"/>
      <c r="H36" s="8"/>
      <c r="I36" s="8"/>
      <c r="J36" s="14">
        <f t="shared" si="0"/>
        <v>15405.82</v>
      </c>
      <c r="K36" s="14" t="str">
        <f t="shared" si="1"/>
        <v xml:space="preserve"> </v>
      </c>
      <c r="L36" s="14">
        <f t="shared" si="4"/>
        <v>15405.82</v>
      </c>
      <c r="M36" s="14" t="str">
        <f t="shared" si="5"/>
        <v xml:space="preserve"> </v>
      </c>
      <c r="N36" s="8"/>
      <c r="O36" s="8"/>
    </row>
    <row r="37" spans="2:15" ht="14">
      <c r="B37" s="13">
        <v>30400</v>
      </c>
      <c r="C37" s="10" t="s">
        <v>35</v>
      </c>
      <c r="D37" s="8"/>
      <c r="E37" s="8"/>
      <c r="F37" s="8"/>
      <c r="G37" s="8"/>
      <c r="H37" s="8">
        <v>1025341.69</v>
      </c>
      <c r="I37" s="8"/>
      <c r="J37" s="14">
        <f t="shared" si="0"/>
        <v>1025341.69</v>
      </c>
      <c r="K37" s="14" t="str">
        <f t="shared" si="1"/>
        <v xml:space="preserve"> </v>
      </c>
      <c r="L37" s="14">
        <f t="shared" si="4"/>
        <v>1025341.69</v>
      </c>
      <c r="M37" s="14" t="str">
        <f t="shared" si="5"/>
        <v xml:space="preserve"> </v>
      </c>
      <c r="N37" s="8"/>
      <c r="O37" s="8"/>
    </row>
    <row r="38" spans="2:15" ht="14">
      <c r="B38" s="13">
        <v>30500</v>
      </c>
      <c r="C38" s="15" t="s">
        <v>34</v>
      </c>
      <c r="D38" s="8"/>
      <c r="E38" s="8"/>
      <c r="F38" s="8">
        <v>1132485</v>
      </c>
      <c r="G38" s="8"/>
      <c r="H38" s="8"/>
      <c r="I38" s="8">
        <v>1132485</v>
      </c>
      <c r="J38" s="14" t="str">
        <f t="shared" si="0"/>
        <v xml:space="preserve"> </v>
      </c>
      <c r="K38" s="14" t="str">
        <f t="shared" si="1"/>
        <v xml:space="preserve"> </v>
      </c>
      <c r="L38" s="14" t="str">
        <f t="shared" si="4"/>
        <v xml:space="preserve"> </v>
      </c>
      <c r="M38" s="14" t="str">
        <f t="shared" si="5"/>
        <v xml:space="preserve"> </v>
      </c>
      <c r="N38" s="8"/>
      <c r="O38" s="8"/>
    </row>
    <row r="39" spans="2:15" ht="14">
      <c r="B39" s="13">
        <v>30600</v>
      </c>
      <c r="C39" s="15" t="s">
        <v>33</v>
      </c>
      <c r="D39" s="8"/>
      <c r="E39" s="8"/>
      <c r="F39" s="8"/>
      <c r="G39" s="8">
        <v>19445</v>
      </c>
      <c r="H39" s="8">
        <v>19445</v>
      </c>
      <c r="I39" s="8"/>
      <c r="J39" s="14" t="str">
        <f t="shared" si="0"/>
        <v xml:space="preserve"> </v>
      </c>
      <c r="K39" s="14" t="str">
        <f t="shared" si="1"/>
        <v xml:space="preserve"> </v>
      </c>
      <c r="L39" s="14" t="str">
        <f t="shared" si="4"/>
        <v xml:space="preserve"> </v>
      </c>
      <c r="M39" s="14" t="str">
        <f t="shared" si="5"/>
        <v xml:space="preserve"> </v>
      </c>
      <c r="N39" s="8"/>
      <c r="O39" s="8"/>
    </row>
    <row r="40" spans="2:15" ht="14">
      <c r="B40" s="13">
        <v>30700</v>
      </c>
      <c r="C40" s="15" t="s">
        <v>32</v>
      </c>
      <c r="D40" s="8"/>
      <c r="E40" s="8"/>
      <c r="F40" s="8"/>
      <c r="G40" s="8">
        <v>16641</v>
      </c>
      <c r="H40" s="8">
        <v>16641</v>
      </c>
      <c r="I40" s="8"/>
      <c r="J40" s="14" t="str">
        <f t="shared" si="0"/>
        <v xml:space="preserve"> </v>
      </c>
      <c r="K40" s="14" t="str">
        <f t="shared" si="1"/>
        <v xml:space="preserve"> </v>
      </c>
      <c r="L40" s="14" t="str">
        <f t="shared" si="4"/>
        <v xml:space="preserve"> </v>
      </c>
      <c r="M40" s="14" t="str">
        <f t="shared" si="5"/>
        <v xml:space="preserve"> </v>
      </c>
      <c r="N40" s="8"/>
      <c r="O40" s="8"/>
    </row>
    <row r="41" spans="2:15" ht="14">
      <c r="B41" s="13">
        <v>30800</v>
      </c>
      <c r="C41" s="10" t="s">
        <v>31</v>
      </c>
      <c r="D41" s="8"/>
      <c r="E41" s="8"/>
      <c r="F41" s="8">
        <v>24642.689999999995</v>
      </c>
      <c r="G41" s="8"/>
      <c r="H41" s="8"/>
      <c r="I41" s="8">
        <v>24642.689999999995</v>
      </c>
      <c r="J41" s="14" t="str">
        <f t="shared" si="0"/>
        <v xml:space="preserve"> </v>
      </c>
      <c r="K41" s="14" t="str">
        <f t="shared" si="1"/>
        <v xml:space="preserve"> </v>
      </c>
      <c r="L41" s="14" t="str">
        <f t="shared" si="4"/>
        <v xml:space="preserve"> </v>
      </c>
      <c r="M41" s="14" t="str">
        <f t="shared" si="5"/>
        <v xml:space="preserve"> </v>
      </c>
      <c r="N41" s="8"/>
      <c r="O41" s="8"/>
    </row>
    <row r="42" spans="2:15" ht="14">
      <c r="B42" s="13">
        <v>31200</v>
      </c>
      <c r="C42" s="15" t="s">
        <v>30</v>
      </c>
      <c r="D42" s="8"/>
      <c r="E42" s="8"/>
      <c r="F42" s="8"/>
      <c r="G42" s="8">
        <v>825</v>
      </c>
      <c r="H42" s="8"/>
      <c r="I42" s="8"/>
      <c r="J42" s="14" t="str">
        <f t="shared" si="0"/>
        <v xml:space="preserve"> </v>
      </c>
      <c r="K42" s="14">
        <f t="shared" si="1"/>
        <v>825</v>
      </c>
      <c r="L42" s="14" t="str">
        <f t="shared" si="4"/>
        <v xml:space="preserve"> </v>
      </c>
      <c r="M42" s="14">
        <f t="shared" si="5"/>
        <v>825</v>
      </c>
      <c r="N42" s="8"/>
      <c r="O42" s="8"/>
    </row>
    <row r="43" spans="2:15" ht="14">
      <c r="B43" s="10"/>
      <c r="C43" s="10"/>
      <c r="D43" s="10"/>
      <c r="E43" s="10"/>
      <c r="F43" s="10"/>
      <c r="G43" s="10"/>
      <c r="H43" s="10"/>
      <c r="I43" s="10"/>
      <c r="J43" s="14" t="str">
        <f t="shared" si="0"/>
        <v xml:space="preserve"> </v>
      </c>
      <c r="K43" s="14" t="str">
        <f t="shared" si="1"/>
        <v xml:space="preserve"> </v>
      </c>
      <c r="L43" s="14" t="str">
        <f t="shared" si="4"/>
        <v xml:space="preserve"> </v>
      </c>
      <c r="M43" s="14" t="str">
        <f t="shared" si="5"/>
        <v xml:space="preserve"> </v>
      </c>
      <c r="N43" s="10"/>
      <c r="O43" s="10"/>
    </row>
    <row r="44" spans="2:15" ht="14">
      <c r="B44" s="10"/>
      <c r="C44" s="16" t="s">
        <v>29</v>
      </c>
      <c r="D44" s="10"/>
      <c r="E44" s="10"/>
      <c r="F44" s="10"/>
      <c r="G44" s="10"/>
      <c r="H44" s="10"/>
      <c r="I44" s="10"/>
      <c r="J44" s="14" t="str">
        <f t="shared" si="0"/>
        <v xml:space="preserve"> </v>
      </c>
      <c r="K44" s="14" t="str">
        <f t="shared" si="1"/>
        <v xml:space="preserve"> </v>
      </c>
      <c r="L44" s="14" t="str">
        <f t="shared" si="4"/>
        <v xml:space="preserve"> </v>
      </c>
      <c r="M44" s="14" t="str">
        <f t="shared" si="5"/>
        <v xml:space="preserve"> </v>
      </c>
      <c r="N44" s="10"/>
      <c r="O44" s="10"/>
    </row>
    <row r="45" spans="2:15" ht="14">
      <c r="B45" s="13">
        <v>40100</v>
      </c>
      <c r="C45" s="10" t="s">
        <v>28</v>
      </c>
      <c r="D45" s="8"/>
      <c r="E45" s="8"/>
      <c r="F45" s="8">
        <v>57600</v>
      </c>
      <c r="G45" s="8"/>
      <c r="H45" s="8"/>
      <c r="I45" s="8"/>
      <c r="J45" s="14">
        <f t="shared" si="0"/>
        <v>57600</v>
      </c>
      <c r="K45" s="14" t="str">
        <f t="shared" si="1"/>
        <v xml:space="preserve"> </v>
      </c>
      <c r="L45" s="14">
        <f t="shared" si="4"/>
        <v>57600</v>
      </c>
      <c r="M45" s="14" t="str">
        <f t="shared" si="5"/>
        <v xml:space="preserve"> </v>
      </c>
      <c r="N45" s="8"/>
      <c r="O45" s="8"/>
    </row>
    <row r="46" spans="2:15" ht="14">
      <c r="B46" s="13">
        <v>40200</v>
      </c>
      <c r="C46" s="15" t="s">
        <v>27</v>
      </c>
      <c r="D46" s="10"/>
      <c r="E46" s="10"/>
      <c r="F46" s="8">
        <v>21905</v>
      </c>
      <c r="G46" s="10"/>
      <c r="H46" s="10"/>
      <c r="I46" s="10"/>
      <c r="J46" s="14">
        <f t="shared" si="0"/>
        <v>21905</v>
      </c>
      <c r="K46" s="14" t="str">
        <f t="shared" si="1"/>
        <v xml:space="preserve"> </v>
      </c>
      <c r="L46" s="14">
        <f t="shared" si="4"/>
        <v>21905</v>
      </c>
      <c r="M46" s="14" t="str">
        <f t="shared" si="5"/>
        <v xml:space="preserve"> </v>
      </c>
      <c r="N46" s="10"/>
      <c r="O46" s="10"/>
    </row>
    <row r="47" spans="2:15" ht="14">
      <c r="B47" s="13">
        <v>40300</v>
      </c>
      <c r="C47" s="10" t="s">
        <v>26</v>
      </c>
      <c r="D47" s="8"/>
      <c r="E47" s="8"/>
      <c r="F47" s="8">
        <v>5621.45</v>
      </c>
      <c r="G47" s="8"/>
      <c r="H47" s="8"/>
      <c r="I47" s="8"/>
      <c r="J47" s="14">
        <f t="shared" si="0"/>
        <v>5621.45</v>
      </c>
      <c r="K47" s="14" t="str">
        <f t="shared" si="1"/>
        <v xml:space="preserve"> </v>
      </c>
      <c r="L47" s="14">
        <f t="shared" si="4"/>
        <v>5621.45</v>
      </c>
      <c r="M47" s="14" t="str">
        <f t="shared" si="5"/>
        <v xml:space="preserve"> </v>
      </c>
      <c r="N47" s="8"/>
      <c r="O47" s="8"/>
    </row>
    <row r="48" spans="2:15" ht="14">
      <c r="B48" s="13">
        <v>40400</v>
      </c>
      <c r="C48" s="10" t="s">
        <v>25</v>
      </c>
      <c r="D48" s="8"/>
      <c r="E48" s="8"/>
      <c r="F48" s="8"/>
      <c r="G48" s="8"/>
      <c r="H48" s="8">
        <v>35109.5</v>
      </c>
      <c r="I48" s="8"/>
      <c r="J48" s="14">
        <f t="shared" si="0"/>
        <v>35109.5</v>
      </c>
      <c r="K48" s="14" t="str">
        <f t="shared" si="1"/>
        <v xml:space="preserve"> </v>
      </c>
      <c r="L48" s="14">
        <f t="shared" si="4"/>
        <v>35109.5</v>
      </c>
      <c r="M48" s="14" t="str">
        <f t="shared" si="5"/>
        <v xml:space="preserve"> </v>
      </c>
      <c r="N48" s="8"/>
      <c r="O48" s="8"/>
    </row>
    <row r="49" spans="2:15" ht="14">
      <c r="B49" s="13">
        <v>40500</v>
      </c>
      <c r="C49" s="15" t="s">
        <v>24</v>
      </c>
      <c r="D49" s="8"/>
      <c r="E49" s="8"/>
      <c r="F49" s="8">
        <v>141198.14000000001</v>
      </c>
      <c r="G49" s="8"/>
      <c r="H49" s="8"/>
      <c r="I49" s="8"/>
      <c r="J49" s="14">
        <f t="shared" si="0"/>
        <v>141198.14000000001</v>
      </c>
      <c r="K49" s="14" t="str">
        <f t="shared" si="1"/>
        <v xml:space="preserve"> </v>
      </c>
      <c r="L49" s="14">
        <f t="shared" si="4"/>
        <v>141198.14000000001</v>
      </c>
      <c r="M49" s="14" t="str">
        <f t="shared" si="5"/>
        <v xml:space="preserve"> </v>
      </c>
      <c r="N49" s="8"/>
      <c r="O49" s="8"/>
    </row>
    <row r="50" spans="2:15" ht="14">
      <c r="B50" s="13">
        <v>40600</v>
      </c>
      <c r="C50" s="10" t="s">
        <v>23</v>
      </c>
      <c r="D50" s="8"/>
      <c r="E50" s="8"/>
      <c r="F50" s="8">
        <v>11528.800000000001</v>
      </c>
      <c r="G50" s="8"/>
      <c r="H50" s="8"/>
      <c r="I50" s="8"/>
      <c r="J50" s="14">
        <f t="shared" si="0"/>
        <v>11528.800000000001</v>
      </c>
      <c r="K50" s="14" t="str">
        <f t="shared" si="1"/>
        <v xml:space="preserve"> </v>
      </c>
      <c r="L50" s="14">
        <f t="shared" si="4"/>
        <v>11528.800000000001</v>
      </c>
      <c r="M50" s="14" t="str">
        <f t="shared" si="5"/>
        <v xml:space="preserve"> </v>
      </c>
      <c r="N50" s="8"/>
      <c r="O50" s="8"/>
    </row>
    <row r="51" spans="2:15" ht="14">
      <c r="B51" s="13">
        <v>40700</v>
      </c>
      <c r="C51" s="10" t="s">
        <v>22</v>
      </c>
      <c r="D51" s="8"/>
      <c r="E51" s="8"/>
      <c r="F51" s="8"/>
      <c r="G51" s="8"/>
      <c r="H51" s="8">
        <v>52183</v>
      </c>
      <c r="I51" s="8"/>
      <c r="J51" s="14">
        <f t="shared" si="0"/>
        <v>52183</v>
      </c>
      <c r="K51" s="14" t="str">
        <f t="shared" si="1"/>
        <v xml:space="preserve"> </v>
      </c>
      <c r="L51" s="14">
        <f t="shared" si="4"/>
        <v>52183</v>
      </c>
      <c r="M51" s="14" t="str">
        <f t="shared" si="5"/>
        <v xml:space="preserve"> </v>
      </c>
      <c r="N51" s="8"/>
      <c r="O51" s="8"/>
    </row>
    <row r="52" spans="2:15" ht="14">
      <c r="B52" s="13">
        <v>40800</v>
      </c>
      <c r="C52" s="10" t="s">
        <v>21</v>
      </c>
      <c r="D52" s="8"/>
      <c r="E52" s="8"/>
      <c r="F52" s="8"/>
      <c r="G52" s="8"/>
      <c r="H52" s="8">
        <v>197.26</v>
      </c>
      <c r="I52" s="8"/>
      <c r="J52" s="14">
        <f t="shared" si="0"/>
        <v>197.26</v>
      </c>
      <c r="K52" s="14" t="str">
        <f t="shared" si="1"/>
        <v xml:space="preserve"> </v>
      </c>
      <c r="L52" s="14">
        <f t="shared" si="4"/>
        <v>197.26</v>
      </c>
      <c r="M52" s="14" t="str">
        <f t="shared" si="5"/>
        <v xml:space="preserve"> </v>
      </c>
      <c r="N52" s="8"/>
      <c r="O52" s="8"/>
    </row>
    <row r="53" spans="2:15" ht="14">
      <c r="B53" s="13">
        <v>40900</v>
      </c>
      <c r="C53" s="10" t="s">
        <v>20</v>
      </c>
      <c r="D53" s="8"/>
      <c r="E53" s="8"/>
      <c r="F53" s="8"/>
      <c r="G53" s="8"/>
      <c r="H53" s="8">
        <v>3781.2604499999998</v>
      </c>
      <c r="I53" s="8"/>
      <c r="J53" s="14">
        <f t="shared" si="0"/>
        <v>3781.2604499999998</v>
      </c>
      <c r="K53" s="14" t="str">
        <f t="shared" si="1"/>
        <v xml:space="preserve"> </v>
      </c>
      <c r="L53" s="14">
        <f t="shared" si="4"/>
        <v>3781.2604499999998</v>
      </c>
      <c r="M53" s="14" t="str">
        <f t="shared" si="5"/>
        <v xml:space="preserve"> </v>
      </c>
      <c r="N53" s="8"/>
      <c r="O53" s="8"/>
    </row>
    <row r="54" spans="2:15" ht="14">
      <c r="B54" s="13">
        <v>41000</v>
      </c>
      <c r="C54" s="15" t="s">
        <v>19</v>
      </c>
      <c r="D54" s="8"/>
      <c r="E54" s="8"/>
      <c r="F54" s="8">
        <v>29287.75</v>
      </c>
      <c r="G54" s="8"/>
      <c r="H54" s="8"/>
      <c r="I54" s="8"/>
      <c r="J54" s="14">
        <f t="shared" si="0"/>
        <v>29287.75</v>
      </c>
      <c r="K54" s="14" t="str">
        <f t="shared" si="1"/>
        <v xml:space="preserve"> </v>
      </c>
      <c r="L54" s="14">
        <f t="shared" si="4"/>
        <v>29287.75</v>
      </c>
      <c r="M54" s="14" t="str">
        <f t="shared" si="5"/>
        <v xml:space="preserve"> </v>
      </c>
      <c r="N54" s="8"/>
      <c r="O54" s="8"/>
    </row>
    <row r="55" spans="2:15">
      <c r="B55" s="13"/>
      <c r="C55" s="10"/>
      <c r="D55" s="10"/>
      <c r="E55" s="10"/>
      <c r="F55" s="10"/>
      <c r="G55" s="10"/>
      <c r="H55" s="8"/>
      <c r="I55" s="8"/>
      <c r="J55" s="8"/>
      <c r="K55" s="8"/>
      <c r="L55" s="8"/>
      <c r="M55" s="8"/>
      <c r="N55" s="10"/>
      <c r="O55" s="10"/>
    </row>
    <row r="56" spans="2:15">
      <c r="B56" s="13"/>
      <c r="C56" s="9" t="s">
        <v>18</v>
      </c>
      <c r="D56" s="8"/>
      <c r="E56" s="8"/>
      <c r="F56" s="8"/>
      <c r="G56" s="8"/>
      <c r="H56" s="8"/>
      <c r="I56" s="8"/>
      <c r="J56" s="8"/>
      <c r="K56" s="8"/>
      <c r="L56" s="8">
        <f>SUM(L11:L55)</f>
        <v>1460270.6704500001</v>
      </c>
      <c r="M56" s="8">
        <f>SUM(M11:M55)</f>
        <v>1589846</v>
      </c>
      <c r="N56" s="8">
        <f>SUM(N11:N55)</f>
        <v>709346.09</v>
      </c>
      <c r="O56" s="8">
        <f>SUM(O11:O55)</f>
        <v>579770.76044999994</v>
      </c>
    </row>
    <row r="57" spans="2:15">
      <c r="B57" s="10"/>
      <c r="C57" s="9" t="s">
        <v>17</v>
      </c>
      <c r="D57" s="12" t="s">
        <v>16</v>
      </c>
      <c r="E57" s="12" t="s">
        <v>16</v>
      </c>
      <c r="F57" s="12" t="s">
        <v>16</v>
      </c>
      <c r="G57" s="12" t="s">
        <v>16</v>
      </c>
      <c r="H57" s="12" t="s">
        <v>16</v>
      </c>
      <c r="I57" s="12" t="s">
        <v>16</v>
      </c>
      <c r="J57" s="12" t="s">
        <v>16</v>
      </c>
      <c r="K57" s="12" t="s">
        <v>16</v>
      </c>
      <c r="L57" s="11">
        <f>M56-L56</f>
        <v>129575.32954999991</v>
      </c>
      <c r="M57" s="11"/>
      <c r="N57" s="11"/>
      <c r="O57" s="11">
        <f>N56-O56</f>
        <v>129575.32955000002</v>
      </c>
    </row>
    <row r="58" spans="2:15">
      <c r="B58" s="10"/>
      <c r="C58" s="9" t="s">
        <v>15</v>
      </c>
      <c r="D58" s="8">
        <f t="shared" ref="D58:I58" si="6">SUM(D11:D54)</f>
        <v>444436.19</v>
      </c>
      <c r="E58" s="8">
        <f t="shared" si="6"/>
        <v>444436.19</v>
      </c>
      <c r="F58" s="8">
        <f t="shared" si="6"/>
        <v>2115580.9299999997</v>
      </c>
      <c r="G58" s="8">
        <f t="shared" si="6"/>
        <v>2115580.9299999997</v>
      </c>
      <c r="H58" s="8">
        <f t="shared" si="6"/>
        <v>1248398.7104499999</v>
      </c>
      <c r="I58" s="8">
        <f t="shared" si="6"/>
        <v>1248398.7104499999</v>
      </c>
      <c r="J58" s="8">
        <f>SUM(J11:J57)</f>
        <v>2169616.7604499999</v>
      </c>
      <c r="K58" s="8">
        <f>SUM(K11:K57)</f>
        <v>2169616.7604499999</v>
      </c>
      <c r="L58" s="8">
        <f>L56+L57</f>
        <v>1589846</v>
      </c>
      <c r="M58" s="8">
        <f>M56+M57</f>
        <v>1589846</v>
      </c>
      <c r="N58" s="8">
        <f>N56+N57</f>
        <v>709346.09</v>
      </c>
      <c r="O58" s="8">
        <f>O56+O57</f>
        <v>709346.09</v>
      </c>
    </row>
    <row r="60" spans="2:15">
      <c r="G60" s="6"/>
      <c r="J60" s="6"/>
      <c r="L60" s="7"/>
    </row>
    <row r="61" spans="2:15">
      <c r="F61" s="6">
        <f>+F58-G58</f>
        <v>0</v>
      </c>
      <c r="J61" s="6"/>
      <c r="N61" s="6"/>
    </row>
    <row r="63" spans="2:15">
      <c r="J63" s="6"/>
    </row>
  </sheetData>
  <mergeCells count="13">
    <mergeCell ref="L6:M6"/>
    <mergeCell ref="N6:O6"/>
    <mergeCell ref="D7:E7"/>
    <mergeCell ref="F7:G7"/>
    <mergeCell ref="J7:K7"/>
    <mergeCell ref="L7:M7"/>
    <mergeCell ref="N7:O7"/>
    <mergeCell ref="J6:K6"/>
    <mergeCell ref="D5:E5"/>
    <mergeCell ref="F5:G5"/>
    <mergeCell ref="D6:E6"/>
    <mergeCell ref="F6:G6"/>
    <mergeCell ref="H6:I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workbookViewId="0">
      <selection activeCell="C7" sqref="C7"/>
    </sheetView>
  </sheetViews>
  <sheetFormatPr defaultRowHeight="14"/>
  <cols>
    <col min="1" max="1" width="39.09765625" bestFit="1" customWidth="1"/>
    <col min="2" max="2" width="12.296875" bestFit="1" customWidth="1"/>
    <col min="3" max="3" width="14.296875" bestFit="1" customWidth="1"/>
  </cols>
  <sheetData>
    <row r="1" spans="1:3">
      <c r="A1" s="5"/>
      <c r="B1" s="5"/>
      <c r="C1" s="5"/>
    </row>
    <row r="2" spans="1:3">
      <c r="A2" s="50" t="s">
        <v>106</v>
      </c>
      <c r="B2" s="50"/>
      <c r="C2" s="50"/>
    </row>
    <row r="3" spans="1:3">
      <c r="A3" s="50" t="s">
        <v>105</v>
      </c>
      <c r="B3" s="50"/>
      <c r="C3" s="50"/>
    </row>
    <row r="4" spans="1:3">
      <c r="A4" s="50" t="s">
        <v>104</v>
      </c>
      <c r="B4" s="50"/>
      <c r="C4" s="50"/>
    </row>
    <row r="5" spans="1:3">
      <c r="A5" s="26"/>
      <c r="B5" s="38"/>
      <c r="C5" s="38"/>
    </row>
    <row r="6" spans="1:3">
      <c r="A6" s="37" t="s">
        <v>103</v>
      </c>
      <c r="B6" s="26"/>
      <c r="C6" s="26"/>
    </row>
    <row r="7" spans="1:3">
      <c r="A7" s="5" t="s">
        <v>38</v>
      </c>
      <c r="B7" s="6"/>
      <c r="C7" s="36"/>
    </row>
    <row r="8" spans="1:3">
      <c r="A8" s="34" t="s">
        <v>102</v>
      </c>
      <c r="B8" s="5"/>
      <c r="C8" s="7"/>
    </row>
    <row r="9" spans="1:3">
      <c r="A9" s="34" t="s">
        <v>101</v>
      </c>
      <c r="B9" s="5"/>
      <c r="C9" s="33"/>
    </row>
    <row r="10" spans="1:3">
      <c r="A10" s="5" t="s">
        <v>100</v>
      </c>
      <c r="B10" s="7"/>
      <c r="C10" s="7"/>
    </row>
    <row r="11" spans="1:3">
      <c r="A11" s="26" t="s">
        <v>99</v>
      </c>
      <c r="B11" s="7"/>
      <c r="C11" s="7"/>
    </row>
    <row r="12" spans="1:3">
      <c r="A12" s="35" t="s">
        <v>98</v>
      </c>
      <c r="B12" s="7"/>
      <c r="C12" s="7"/>
    </row>
    <row r="13" spans="1:3">
      <c r="A13" s="34" t="s">
        <v>97</v>
      </c>
      <c r="B13" s="7"/>
      <c r="C13" s="7"/>
    </row>
    <row r="14" spans="1:3">
      <c r="A14" s="5" t="s">
        <v>31</v>
      </c>
      <c r="B14" s="33"/>
      <c r="C14" s="7"/>
    </row>
    <row r="15" spans="1:3">
      <c r="A15" s="5" t="s">
        <v>96</v>
      </c>
      <c r="B15" s="7"/>
      <c r="C15" s="7"/>
    </row>
    <row r="16" spans="1:3">
      <c r="A16" s="34" t="s">
        <v>95</v>
      </c>
      <c r="B16" s="33"/>
      <c r="C16" s="7"/>
    </row>
    <row r="17" spans="1:3">
      <c r="A17" s="28" t="s">
        <v>94</v>
      </c>
      <c r="B17" s="7"/>
      <c r="C17" s="33"/>
    </row>
    <row r="18" spans="1:3">
      <c r="A18" s="5"/>
      <c r="B18" s="7"/>
      <c r="C18" s="7"/>
    </row>
    <row r="19" spans="1:3">
      <c r="A19" s="26" t="s">
        <v>93</v>
      </c>
      <c r="B19" s="7"/>
      <c r="C19" s="7"/>
    </row>
    <row r="20" spans="1:3">
      <c r="A20" s="5"/>
      <c r="B20" s="7"/>
      <c r="C20" s="7"/>
    </row>
    <row r="21" spans="1:3">
      <c r="A21" s="26" t="s">
        <v>92</v>
      </c>
      <c r="B21" s="7"/>
      <c r="C21" s="7"/>
    </row>
    <row r="22" spans="1:3">
      <c r="A22" s="5" t="s">
        <v>28</v>
      </c>
      <c r="B22" s="7"/>
      <c r="C22" s="7"/>
    </row>
    <row r="23" spans="1:3">
      <c r="A23" s="35" t="s">
        <v>27</v>
      </c>
      <c r="B23" s="7"/>
      <c r="C23" s="7"/>
    </row>
    <row r="24" spans="1:3">
      <c r="A24" s="5" t="s">
        <v>26</v>
      </c>
      <c r="B24" s="7"/>
      <c r="C24" s="7"/>
    </row>
    <row r="25" spans="1:3">
      <c r="A25" s="5" t="s">
        <v>25</v>
      </c>
      <c r="B25" s="7"/>
      <c r="C25" s="7"/>
    </row>
    <row r="26" spans="1:3">
      <c r="A26" s="5" t="s">
        <v>91</v>
      </c>
      <c r="B26" s="7"/>
      <c r="C26" s="7"/>
    </row>
    <row r="27" spans="1:3">
      <c r="A27" s="5" t="s">
        <v>90</v>
      </c>
      <c r="B27" s="7"/>
      <c r="C27" s="7"/>
    </row>
    <row r="28" spans="1:3">
      <c r="A28" s="34" t="s">
        <v>20</v>
      </c>
      <c r="B28" s="7"/>
      <c r="C28" s="7"/>
    </row>
    <row r="29" spans="1:3">
      <c r="A29" s="5" t="s">
        <v>19</v>
      </c>
      <c r="B29" s="7"/>
      <c r="C29" s="33"/>
    </row>
    <row r="30" spans="1:3">
      <c r="A30" s="28" t="s">
        <v>89</v>
      </c>
      <c r="B30" s="7"/>
      <c r="C30" s="7"/>
    </row>
    <row r="31" spans="1:3">
      <c r="A31" s="26"/>
      <c r="B31" s="7"/>
      <c r="C31" s="32"/>
    </row>
    <row r="32" spans="1:3">
      <c r="A32" s="28" t="s">
        <v>88</v>
      </c>
      <c r="B32" s="7"/>
      <c r="C32" s="7"/>
    </row>
    <row r="33" spans="1:3">
      <c r="A33" s="5"/>
      <c r="B33" s="7"/>
      <c r="C33" s="7"/>
    </row>
    <row r="34" spans="1:3">
      <c r="A34" s="26" t="s">
        <v>87</v>
      </c>
      <c r="B34" s="7"/>
      <c r="C34" s="7"/>
    </row>
    <row r="35" spans="1:3">
      <c r="A35" s="5"/>
      <c r="B35" s="7"/>
      <c r="C35" s="7"/>
    </row>
    <row r="36" spans="1:3">
      <c r="A36" s="26" t="s">
        <v>86</v>
      </c>
      <c r="B36" s="7"/>
      <c r="C36" s="33"/>
    </row>
    <row r="37" spans="1:3">
      <c r="A37" s="5"/>
      <c r="B37" s="7"/>
      <c r="C37" s="7"/>
    </row>
    <row r="38" spans="1:3">
      <c r="A38" s="26" t="s">
        <v>85</v>
      </c>
      <c r="B38" s="7"/>
      <c r="C38" s="7"/>
    </row>
    <row r="39" spans="1:3">
      <c r="A39" s="5"/>
      <c r="B39" s="5"/>
      <c r="C39" s="5"/>
    </row>
    <row r="40" spans="1:3">
      <c r="A40" s="26" t="s">
        <v>84</v>
      </c>
      <c r="B40" s="7"/>
      <c r="C40" s="33"/>
    </row>
    <row r="41" spans="1:3">
      <c r="A41" s="5"/>
      <c r="B41" s="7"/>
      <c r="C41" s="7"/>
    </row>
    <row r="42" spans="1:3">
      <c r="A42" s="26" t="s">
        <v>83</v>
      </c>
      <c r="B42" s="7"/>
      <c r="C42" s="7"/>
    </row>
    <row r="43" spans="1:3">
      <c r="A43" s="5"/>
      <c r="B43" s="7"/>
      <c r="C43" s="32"/>
    </row>
    <row r="44" spans="1:3">
      <c r="A44" s="31" t="s">
        <v>82</v>
      </c>
      <c r="B44" s="7"/>
      <c r="C44" s="33"/>
    </row>
    <row r="45" spans="1:3">
      <c r="A45" s="5"/>
      <c r="B45" s="7"/>
      <c r="C45" s="32"/>
    </row>
    <row r="46" spans="1:3" ht="14.55" thickBot="1">
      <c r="A46" s="31" t="s">
        <v>81</v>
      </c>
      <c r="B46" s="5"/>
      <c r="C46" s="30"/>
    </row>
    <row r="47" spans="1:3" ht="14.55" thickTop="1">
      <c r="A47" s="5"/>
      <c r="B47" s="5"/>
      <c r="C47" s="5"/>
    </row>
    <row r="48" spans="1:3">
      <c r="A48" s="5"/>
      <c r="B48" s="5"/>
      <c r="C48" s="5"/>
    </row>
    <row r="49" spans="1:3">
      <c r="A49" s="5"/>
      <c r="B49" s="5"/>
      <c r="C49" s="5"/>
    </row>
    <row r="50" spans="1:3">
      <c r="A50" s="5"/>
      <c r="B50" s="5"/>
      <c r="C50" s="5"/>
    </row>
    <row r="51" spans="1:3">
      <c r="A51" s="5"/>
      <c r="B51" s="5"/>
      <c r="C51" s="5"/>
    </row>
    <row r="52" spans="1:3">
      <c r="A52" s="5"/>
      <c r="B52" s="5"/>
      <c r="C52" s="5"/>
    </row>
    <row r="53" spans="1:3">
      <c r="A53" s="5"/>
      <c r="B53" s="5"/>
      <c r="C53" s="5"/>
    </row>
    <row r="54" spans="1:3">
      <c r="A54" s="5"/>
      <c r="B54" s="5"/>
      <c r="C54" s="5"/>
    </row>
    <row r="55" spans="1:3">
      <c r="A55" s="5"/>
      <c r="B55" s="5"/>
      <c r="C55" s="5"/>
    </row>
    <row r="56" spans="1:3">
      <c r="A56" s="5"/>
      <c r="B56" s="5"/>
      <c r="C56" s="5"/>
    </row>
    <row r="57" spans="1:3">
      <c r="A57" s="5"/>
      <c r="B57" s="5"/>
      <c r="C57" s="5"/>
    </row>
    <row r="58" spans="1:3">
      <c r="A58" s="5"/>
      <c r="B58" s="5"/>
      <c r="C58" s="5"/>
    </row>
    <row r="59" spans="1:3">
      <c r="A59" s="29" t="s">
        <v>80</v>
      </c>
      <c r="B59" s="28" t="s">
        <v>79</v>
      </c>
      <c r="C59" s="26">
        <f>ROUND(SUM(C63:C68),2)</f>
        <v>52183</v>
      </c>
    </row>
    <row r="60" spans="1:3">
      <c r="A60" s="5"/>
      <c r="B60" s="28"/>
      <c r="C60" s="5" t="s">
        <v>78</v>
      </c>
    </row>
    <row r="61" spans="1:3">
      <c r="A61" s="6">
        <f>'[1]Income stmt.'!C38</f>
        <v>181758.32999999996</v>
      </c>
      <c r="B61" s="5"/>
      <c r="C61" s="5"/>
    </row>
    <row r="62" spans="1:3">
      <c r="A62" s="5"/>
      <c r="B62" s="5"/>
      <c r="C62" s="5"/>
    </row>
    <row r="63" spans="1:3">
      <c r="A63" s="5">
        <f>IF(A61&gt;50000,50000,A61)</f>
        <v>50000</v>
      </c>
      <c r="B63" s="5">
        <v>0.15</v>
      </c>
      <c r="C63" s="5">
        <f>ROUND(B63*A63,2)</f>
        <v>7500</v>
      </c>
    </row>
    <row r="64" spans="1:3">
      <c r="A64" s="5"/>
      <c r="B64" s="5"/>
      <c r="C64" s="5"/>
    </row>
    <row r="65" spans="1:3">
      <c r="A65" s="5">
        <f>IF(A61&gt;50000,A61-50000,0)</f>
        <v>131758.32999999996</v>
      </c>
      <c r="B65" s="5"/>
      <c r="C65" s="5"/>
    </row>
    <row r="66" spans="1:3">
      <c r="A66" s="5">
        <f>IF(A65&gt;25000,25000,A65)</f>
        <v>25000</v>
      </c>
      <c r="B66" s="5">
        <v>0.25</v>
      </c>
      <c r="C66" s="5">
        <f>B66*A66</f>
        <v>6250</v>
      </c>
    </row>
    <row r="67" spans="1:3">
      <c r="A67" s="5"/>
      <c r="B67" s="5"/>
      <c r="C67" s="5"/>
    </row>
    <row r="68" spans="1:3">
      <c r="A68" s="5">
        <f>IF(A61&gt;75000,A61-75000,0)</f>
        <v>106758.32999999996</v>
      </c>
      <c r="B68" s="5">
        <v>0.36</v>
      </c>
      <c r="C68" s="5">
        <f>B68*A68</f>
        <v>38432.998799999987</v>
      </c>
    </row>
  </sheetData>
  <mergeCells count="3"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workbookViewId="0">
      <selection activeCell="F1" sqref="F1"/>
    </sheetView>
  </sheetViews>
  <sheetFormatPr defaultRowHeight="14"/>
  <cols>
    <col min="1" max="1" width="39.09765625" bestFit="1" customWidth="1"/>
    <col min="2" max="2" width="12.69921875" bestFit="1" customWidth="1"/>
    <col min="3" max="3" width="14.296875" bestFit="1" customWidth="1"/>
  </cols>
  <sheetData>
    <row r="1" spans="1:3">
      <c r="A1" s="5"/>
      <c r="B1" s="5"/>
      <c r="C1" s="5"/>
    </row>
    <row r="2" spans="1:3">
      <c r="A2" s="50" t="s">
        <v>106</v>
      </c>
      <c r="B2" s="50"/>
      <c r="C2" s="50"/>
    </row>
    <row r="3" spans="1:3">
      <c r="A3" s="50" t="s">
        <v>105</v>
      </c>
      <c r="B3" s="50"/>
      <c r="C3" s="50"/>
    </row>
    <row r="4" spans="1:3">
      <c r="A4" s="50" t="s">
        <v>104</v>
      </c>
      <c r="B4" s="50"/>
      <c r="C4" s="50"/>
    </row>
    <row r="5" spans="1:3">
      <c r="A5" s="26"/>
      <c r="B5" s="38"/>
      <c r="C5" s="38"/>
    </row>
    <row r="6" spans="1:3">
      <c r="A6" s="37" t="s">
        <v>103</v>
      </c>
      <c r="B6" s="26"/>
      <c r="C6" s="26"/>
    </row>
    <row r="7" spans="1:3">
      <c r="A7" s="5" t="s">
        <v>38</v>
      </c>
      <c r="B7" s="6"/>
      <c r="C7" s="36">
        <v>1589021</v>
      </c>
    </row>
    <row r="8" spans="1:3">
      <c r="A8" s="34" t="s">
        <v>102</v>
      </c>
      <c r="B8" s="5"/>
      <c r="C8" s="7">
        <v>61111</v>
      </c>
    </row>
    <row r="9" spans="1:3">
      <c r="A9" s="34" t="s">
        <v>101</v>
      </c>
      <c r="B9" s="5"/>
      <c r="C9" s="7">
        <v>15405.82</v>
      </c>
    </row>
    <row r="10" spans="1:3">
      <c r="A10" s="5" t="s">
        <v>100</v>
      </c>
      <c r="B10" s="7"/>
      <c r="C10" s="7">
        <v>1512504.18</v>
      </c>
    </row>
    <row r="11" spans="1:3">
      <c r="A11" s="26" t="s">
        <v>99</v>
      </c>
      <c r="B11" s="7"/>
      <c r="C11" s="7"/>
    </row>
    <row r="12" spans="1:3">
      <c r="A12" s="35" t="s">
        <v>98</v>
      </c>
      <c r="B12" s="7">
        <v>101681</v>
      </c>
      <c r="C12" s="7"/>
    </row>
    <row r="13" spans="1:3">
      <c r="A13" s="34" t="s">
        <v>97</v>
      </c>
      <c r="B13" s="7">
        <v>1096399</v>
      </c>
      <c r="C13" s="7"/>
    </row>
    <row r="14" spans="1:3">
      <c r="A14" s="5" t="s">
        <v>31</v>
      </c>
      <c r="B14" s="7">
        <v>24642.689999999995</v>
      </c>
      <c r="C14" s="7"/>
    </row>
    <row r="15" spans="1:3">
      <c r="A15" s="5" t="s">
        <v>96</v>
      </c>
      <c r="B15" s="7">
        <v>1222722.69</v>
      </c>
      <c r="C15" s="7"/>
    </row>
    <row r="16" spans="1:3">
      <c r="A16" s="34" t="s">
        <v>95</v>
      </c>
      <c r="B16" s="7">
        <v>197381</v>
      </c>
      <c r="C16" s="7"/>
    </row>
    <row r="17" spans="1:3">
      <c r="A17" s="28" t="s">
        <v>94</v>
      </c>
      <c r="B17" s="7"/>
      <c r="C17" s="7">
        <v>1025341.69</v>
      </c>
    </row>
    <row r="18" spans="1:3">
      <c r="A18" s="5"/>
      <c r="B18" s="7"/>
      <c r="C18" s="7"/>
    </row>
    <row r="19" spans="1:3">
      <c r="A19" s="26" t="s">
        <v>93</v>
      </c>
      <c r="B19" s="7"/>
      <c r="C19" s="7">
        <v>487162.49</v>
      </c>
    </row>
    <row r="20" spans="1:3">
      <c r="A20" s="5"/>
      <c r="B20" s="7"/>
      <c r="C20" s="7"/>
    </row>
    <row r="21" spans="1:3">
      <c r="A21" s="26" t="s">
        <v>92</v>
      </c>
      <c r="B21" s="7"/>
      <c r="C21" s="7"/>
    </row>
    <row r="22" spans="1:3">
      <c r="A22" s="5" t="s">
        <v>28</v>
      </c>
      <c r="B22" s="7"/>
      <c r="C22" s="7">
        <v>57600</v>
      </c>
    </row>
    <row r="23" spans="1:3">
      <c r="A23" s="35" t="s">
        <v>27</v>
      </c>
      <c r="B23" s="7"/>
      <c r="C23" s="7">
        <v>21905</v>
      </c>
    </row>
    <row r="24" spans="1:3">
      <c r="A24" s="5" t="s">
        <v>26</v>
      </c>
      <c r="B24" s="7"/>
      <c r="C24" s="7">
        <v>5621.45</v>
      </c>
    </row>
    <row r="25" spans="1:3">
      <c r="A25" s="5" t="s">
        <v>25</v>
      </c>
      <c r="B25" s="7"/>
      <c r="C25" s="7">
        <v>35109.5</v>
      </c>
    </row>
    <row r="26" spans="1:3">
      <c r="A26" s="5" t="s">
        <v>91</v>
      </c>
      <c r="B26" s="7"/>
      <c r="C26" s="7">
        <v>141198.14000000001</v>
      </c>
    </row>
    <row r="27" spans="1:3">
      <c r="A27" s="5" t="s">
        <v>90</v>
      </c>
      <c r="B27" s="7"/>
      <c r="C27" s="7">
        <v>11528.800000000001</v>
      </c>
    </row>
    <row r="28" spans="1:3">
      <c r="A28" s="34" t="s">
        <v>20</v>
      </c>
      <c r="B28" s="7"/>
      <c r="C28" s="7">
        <v>3781.2604499999998</v>
      </c>
    </row>
    <row r="29" spans="1:3">
      <c r="A29" s="5" t="s">
        <v>19</v>
      </c>
      <c r="B29" s="7" t="s">
        <v>107</v>
      </c>
      <c r="C29" s="7">
        <v>29287.75</v>
      </c>
    </row>
    <row r="30" spans="1:3">
      <c r="A30" s="28" t="s">
        <v>89</v>
      </c>
      <c r="B30" s="7"/>
      <c r="C30" s="7">
        <v>306031.90045000002</v>
      </c>
    </row>
    <row r="31" spans="1:3">
      <c r="A31" s="26"/>
      <c r="B31" s="7"/>
      <c r="C31" s="32"/>
    </row>
    <row r="32" spans="1:3">
      <c r="A32" s="28" t="s">
        <v>88</v>
      </c>
      <c r="B32" s="7"/>
      <c r="C32" s="7">
        <v>181130.58954999998</v>
      </c>
    </row>
    <row r="33" spans="1:3">
      <c r="A33" s="5"/>
      <c r="B33" s="7"/>
      <c r="C33" s="7"/>
    </row>
    <row r="34" spans="1:3">
      <c r="A34" s="26" t="s">
        <v>87</v>
      </c>
      <c r="B34" s="7"/>
      <c r="C34" s="7">
        <v>825</v>
      </c>
    </row>
    <row r="35" spans="1:3">
      <c r="A35" s="5"/>
      <c r="B35" s="7"/>
      <c r="C35" s="7"/>
    </row>
    <row r="36" spans="1:3">
      <c r="A36" s="26" t="s">
        <v>86</v>
      </c>
      <c r="B36" s="7"/>
      <c r="C36" s="7">
        <v>197.26</v>
      </c>
    </row>
    <row r="37" spans="1:3">
      <c r="A37" s="5"/>
      <c r="B37" s="7"/>
      <c r="C37" s="7"/>
    </row>
    <row r="38" spans="1:3">
      <c r="A38" s="26" t="s">
        <v>85</v>
      </c>
      <c r="B38" s="7"/>
      <c r="C38" s="7">
        <v>181758.32954999997</v>
      </c>
    </row>
    <row r="39" spans="1:3">
      <c r="A39" s="5"/>
      <c r="B39" s="5"/>
      <c r="C39" s="5"/>
    </row>
    <row r="40" spans="1:3">
      <c r="A40" s="26" t="s">
        <v>84</v>
      </c>
      <c r="B40" s="7"/>
      <c r="C40" s="7">
        <v>52183</v>
      </c>
    </row>
    <row r="41" spans="1:3">
      <c r="A41" s="5"/>
      <c r="B41" s="7"/>
      <c r="C41" s="7"/>
    </row>
    <row r="42" spans="1:3">
      <c r="A42" s="26" t="s">
        <v>83</v>
      </c>
      <c r="B42" s="7"/>
      <c r="C42" s="7">
        <v>129575.32954999997</v>
      </c>
    </row>
    <row r="43" spans="1:3">
      <c r="A43" s="5"/>
      <c r="B43" s="7"/>
      <c r="C43" s="32"/>
    </row>
    <row r="44" spans="1:3">
      <c r="A44" s="31" t="s">
        <v>82</v>
      </c>
      <c r="B44" s="7"/>
      <c r="C44" s="7">
        <v>90264.99</v>
      </c>
    </row>
    <row r="45" spans="1:3">
      <c r="A45" s="5"/>
      <c r="B45" s="7"/>
      <c r="C45" s="32"/>
    </row>
    <row r="46" spans="1:3">
      <c r="A46" s="31" t="s">
        <v>81</v>
      </c>
      <c r="B46" s="5"/>
      <c r="C46" s="39">
        <v>219840.31954999996</v>
      </c>
    </row>
    <row r="47" spans="1:3">
      <c r="A47" s="5"/>
      <c r="B47" s="5"/>
      <c r="C47" s="5"/>
    </row>
    <row r="48" spans="1:3">
      <c r="A48" s="5"/>
      <c r="B48" s="5"/>
      <c r="C48" s="5"/>
    </row>
    <row r="49" spans="1:3">
      <c r="A49" s="5"/>
      <c r="B49" s="5"/>
      <c r="C49" s="5"/>
    </row>
    <row r="50" spans="1:3">
      <c r="A50" s="5"/>
      <c r="B50" s="5"/>
      <c r="C50" s="5"/>
    </row>
    <row r="51" spans="1:3">
      <c r="A51" s="5"/>
      <c r="B51" s="5"/>
      <c r="C51" s="5"/>
    </row>
    <row r="52" spans="1:3">
      <c r="A52" s="5"/>
      <c r="B52" s="5"/>
      <c r="C52" s="5"/>
    </row>
    <row r="53" spans="1:3">
      <c r="A53" s="5"/>
      <c r="B53" s="5"/>
      <c r="C53" s="5"/>
    </row>
    <row r="54" spans="1:3">
      <c r="A54" s="5"/>
      <c r="B54" s="5"/>
      <c r="C54" s="5"/>
    </row>
    <row r="55" spans="1:3">
      <c r="A55" s="5"/>
      <c r="B55" s="5"/>
      <c r="C55" s="5"/>
    </row>
    <row r="56" spans="1:3">
      <c r="A56" s="5"/>
      <c r="B56" s="5"/>
      <c r="C56" s="5"/>
    </row>
    <row r="57" spans="1:3">
      <c r="A57" s="5"/>
      <c r="B57" s="5"/>
      <c r="C57" s="5"/>
    </row>
    <row r="58" spans="1:3">
      <c r="A58" s="5"/>
      <c r="B58" s="5"/>
      <c r="C58" s="5"/>
    </row>
    <row r="59" spans="1:3">
      <c r="A59" s="29" t="s">
        <v>80</v>
      </c>
      <c r="B59" s="28" t="s">
        <v>79</v>
      </c>
      <c r="C59" s="26">
        <v>52183</v>
      </c>
    </row>
    <row r="60" spans="1:3">
      <c r="A60" s="5"/>
      <c r="B60" s="28"/>
      <c r="C60" s="5" t="s">
        <v>78</v>
      </c>
    </row>
    <row r="61" spans="1:3">
      <c r="A61" s="6">
        <v>181758.32999999996</v>
      </c>
      <c r="B61" s="5"/>
      <c r="C61" s="5"/>
    </row>
    <row r="62" spans="1:3">
      <c r="A62" s="5"/>
      <c r="B62" s="5"/>
      <c r="C62" s="5"/>
    </row>
    <row r="63" spans="1:3">
      <c r="A63" s="5">
        <v>50000</v>
      </c>
      <c r="B63" s="5">
        <v>0.15</v>
      </c>
      <c r="C63" s="5">
        <v>7500</v>
      </c>
    </row>
    <row r="64" spans="1:3">
      <c r="A64" s="5"/>
      <c r="B64" s="5"/>
      <c r="C64" s="5"/>
    </row>
    <row r="65" spans="1:3">
      <c r="A65" s="5">
        <v>131758.32999999996</v>
      </c>
      <c r="B65" s="5"/>
      <c r="C65" s="5"/>
    </row>
    <row r="66" spans="1:3">
      <c r="A66" s="5">
        <v>25000</v>
      </c>
      <c r="B66" s="5">
        <v>0.25</v>
      </c>
      <c r="C66" s="5">
        <v>6250</v>
      </c>
    </row>
    <row r="67" spans="1:3">
      <c r="A67" s="5"/>
      <c r="B67" s="5"/>
      <c r="C67" s="5"/>
    </row>
    <row r="68" spans="1:3">
      <c r="A68" s="5">
        <v>106758.32999999996</v>
      </c>
      <c r="B68" s="5">
        <v>0.36</v>
      </c>
      <c r="C68" s="5">
        <v>38432.998799999987</v>
      </c>
    </row>
  </sheetData>
  <mergeCells count="3"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K2" sqref="K2"/>
    </sheetView>
  </sheetViews>
  <sheetFormatPr defaultRowHeight="14"/>
  <cols>
    <col min="1" max="1" width="6" customWidth="1"/>
    <col min="2" max="2" width="14" customWidth="1"/>
    <col min="3" max="4" width="11.09765625" customWidth="1"/>
    <col min="5" max="5" width="23" bestFit="1" customWidth="1"/>
    <col min="6" max="6" width="11.09765625" customWidth="1"/>
    <col min="7" max="7" width="11.8984375" customWidth="1"/>
    <col min="8" max="10" width="14" customWidth="1"/>
    <col min="11" max="11" width="18.8984375" customWidth="1"/>
    <col min="12" max="14" width="10.8984375" customWidth="1"/>
    <col min="15" max="16" width="11.8984375" customWidth="1"/>
    <col min="17" max="17" width="12.59765625" customWidth="1"/>
    <col min="18" max="18" width="15.59765625" customWidth="1"/>
    <col min="19" max="22" width="12.59765625" customWidth="1"/>
    <col min="23" max="23" width="15.59765625" customWidth="1"/>
    <col min="24" max="25" width="12.59765625" customWidth="1"/>
    <col min="26" max="26" width="15.59765625" customWidth="1"/>
    <col min="27" max="27" width="11.8984375" customWidth="1"/>
    <col min="28" max="28" width="15.59765625" customWidth="1"/>
    <col min="29" max="29" width="12.59765625" customWidth="1"/>
    <col min="30" max="30" width="8.59765625" customWidth="1"/>
    <col min="31" max="31" width="7.8984375" customWidth="1"/>
    <col min="32" max="32" width="9" customWidth="1"/>
    <col min="33" max="33" width="7.3984375" customWidth="1"/>
    <col min="35" max="35" width="7.3984375" customWidth="1"/>
    <col min="36" max="36" width="7.69921875" customWidth="1"/>
    <col min="37" max="37" width="15.59765625" customWidth="1"/>
    <col min="38" max="38" width="12.59765625" customWidth="1"/>
    <col min="39" max="39" width="8.59765625" customWidth="1"/>
    <col min="40" max="40" width="7.8984375" customWidth="1"/>
    <col min="41" max="41" width="9" customWidth="1"/>
    <col min="42" max="42" width="15.59765625" customWidth="1"/>
    <col min="43" max="43" width="11.8984375" customWidth="1"/>
  </cols>
  <sheetData>
    <row r="1" spans="1:11">
      <c r="A1" s="4" t="s">
        <v>140</v>
      </c>
      <c r="B1" s="4" t="s">
        <v>139</v>
      </c>
      <c r="C1" s="4" t="s">
        <v>138</v>
      </c>
      <c r="D1" s="4" t="s">
        <v>137</v>
      </c>
      <c r="E1" s="4" t="s">
        <v>136</v>
      </c>
      <c r="F1" s="4" t="s">
        <v>135</v>
      </c>
      <c r="G1" s="4" t="s">
        <v>134</v>
      </c>
      <c r="H1" s="4" t="s">
        <v>133</v>
      </c>
      <c r="I1" s="42" t="s">
        <v>132</v>
      </c>
      <c r="J1" s="4" t="s">
        <v>131</v>
      </c>
      <c r="K1" s="41" t="s">
        <v>130</v>
      </c>
    </row>
    <row r="2" spans="1:11">
      <c r="A2">
        <v>33701</v>
      </c>
      <c r="B2" t="s">
        <v>129</v>
      </c>
      <c r="C2" t="str">
        <f t="shared" ref="C2:C18" si="0">LEFT(D2,3)</f>
        <v>123</v>
      </c>
      <c r="D2">
        <v>12345678</v>
      </c>
      <c r="E2" t="s">
        <v>125</v>
      </c>
      <c r="F2" t="str">
        <f t="shared" ref="F2:F18" si="1">LEFT(G2,5)</f>
        <v>55507</v>
      </c>
      <c r="G2">
        <v>5550700000</v>
      </c>
      <c r="H2">
        <v>11000</v>
      </c>
      <c r="I2">
        <v>23.52</v>
      </c>
      <c r="J2" s="40">
        <v>42704</v>
      </c>
      <c r="K2" s="40"/>
    </row>
    <row r="3" spans="1:11">
      <c r="A3">
        <v>33701</v>
      </c>
      <c r="B3" t="s">
        <v>128</v>
      </c>
      <c r="C3" t="str">
        <f t="shared" si="0"/>
        <v>123</v>
      </c>
      <c r="D3">
        <v>12345678</v>
      </c>
      <c r="E3" t="s">
        <v>125</v>
      </c>
      <c r="F3" t="str">
        <f t="shared" si="1"/>
        <v>55508</v>
      </c>
      <c r="G3">
        <v>5550800000</v>
      </c>
      <c r="H3">
        <v>11000</v>
      </c>
      <c r="I3">
        <v>55.77</v>
      </c>
      <c r="J3" s="40">
        <v>42733</v>
      </c>
      <c r="K3" s="40"/>
    </row>
    <row r="4" spans="1:11">
      <c r="A4">
        <v>33701</v>
      </c>
      <c r="B4" t="s">
        <v>127</v>
      </c>
      <c r="C4" t="str">
        <f t="shared" si="0"/>
        <v>123</v>
      </c>
      <c r="D4">
        <v>12345678</v>
      </c>
      <c r="E4" t="s">
        <v>125</v>
      </c>
      <c r="F4" t="str">
        <f t="shared" si="1"/>
        <v>77505</v>
      </c>
      <c r="G4">
        <v>7750500000</v>
      </c>
      <c r="H4">
        <v>11000</v>
      </c>
      <c r="I4">
        <v>2457000</v>
      </c>
      <c r="J4" s="40">
        <v>42460</v>
      </c>
      <c r="K4" s="40"/>
    </row>
    <row r="5" spans="1:11">
      <c r="A5">
        <v>33701</v>
      </c>
      <c r="B5" t="s">
        <v>126</v>
      </c>
      <c r="C5" t="str">
        <f t="shared" si="0"/>
        <v>123</v>
      </c>
      <c r="D5">
        <v>12345678</v>
      </c>
      <c r="E5" t="s">
        <v>125</v>
      </c>
      <c r="F5" t="str">
        <f t="shared" si="1"/>
        <v>12340</v>
      </c>
      <c r="G5">
        <v>1234050000</v>
      </c>
      <c r="H5">
        <v>11000</v>
      </c>
      <c r="I5">
        <v>4570200</v>
      </c>
      <c r="J5" s="40">
        <v>42490</v>
      </c>
      <c r="K5" s="40"/>
    </row>
    <row r="6" spans="1:11">
      <c r="A6">
        <v>33701</v>
      </c>
      <c r="B6" t="s">
        <v>124</v>
      </c>
      <c r="C6" t="str">
        <f t="shared" si="0"/>
        <v>876</v>
      </c>
      <c r="D6">
        <v>87654321</v>
      </c>
      <c r="E6" t="s">
        <v>120</v>
      </c>
      <c r="F6" t="str">
        <f t="shared" si="1"/>
        <v>12340</v>
      </c>
      <c r="G6">
        <v>1234050000</v>
      </c>
      <c r="H6">
        <v>11000</v>
      </c>
      <c r="I6">
        <v>19.989999999999998</v>
      </c>
      <c r="J6" s="40">
        <v>42578</v>
      </c>
      <c r="K6" s="40"/>
    </row>
    <row r="7" spans="1:11">
      <c r="A7">
        <v>33701</v>
      </c>
      <c r="B7" t="s">
        <v>123</v>
      </c>
      <c r="C7" t="str">
        <f t="shared" si="0"/>
        <v>876</v>
      </c>
      <c r="D7">
        <v>87654321</v>
      </c>
      <c r="E7" t="s">
        <v>120</v>
      </c>
      <c r="F7" t="str">
        <f t="shared" si="1"/>
        <v>12340</v>
      </c>
      <c r="G7">
        <v>1234050000</v>
      </c>
      <c r="H7">
        <v>11000</v>
      </c>
      <c r="I7">
        <v>146.02000000000001</v>
      </c>
      <c r="J7" s="40">
        <v>42674</v>
      </c>
      <c r="K7" s="40"/>
    </row>
    <row r="8" spans="1:11">
      <c r="A8">
        <v>33701</v>
      </c>
      <c r="B8" t="s">
        <v>122</v>
      </c>
      <c r="C8" t="str">
        <f t="shared" si="0"/>
        <v>876</v>
      </c>
      <c r="D8">
        <v>87654321</v>
      </c>
      <c r="E8" t="s">
        <v>120</v>
      </c>
      <c r="F8" t="str">
        <f t="shared" si="1"/>
        <v>77505</v>
      </c>
      <c r="G8">
        <v>7750500000</v>
      </c>
      <c r="H8">
        <v>11000</v>
      </c>
      <c r="I8">
        <v>476</v>
      </c>
      <c r="J8" s="40">
        <v>42429</v>
      </c>
      <c r="K8" s="40"/>
    </row>
    <row r="9" spans="1:11">
      <c r="A9">
        <v>33701</v>
      </c>
      <c r="B9" t="s">
        <v>121</v>
      </c>
      <c r="C9" t="str">
        <f t="shared" si="0"/>
        <v>876</v>
      </c>
      <c r="D9">
        <v>87654321</v>
      </c>
      <c r="E9" t="s">
        <v>120</v>
      </c>
      <c r="F9" t="str">
        <f t="shared" si="1"/>
        <v>77505</v>
      </c>
      <c r="G9">
        <v>7750500000</v>
      </c>
      <c r="H9">
        <v>11000</v>
      </c>
      <c r="I9">
        <v>2076</v>
      </c>
      <c r="J9" s="40">
        <v>42521</v>
      </c>
      <c r="K9" s="40"/>
    </row>
    <row r="10" spans="1:11">
      <c r="A10">
        <v>33701</v>
      </c>
      <c r="B10" t="s">
        <v>119</v>
      </c>
      <c r="C10" t="str">
        <f t="shared" si="0"/>
        <v>456</v>
      </c>
      <c r="D10">
        <v>45678012</v>
      </c>
      <c r="E10" t="s">
        <v>115</v>
      </c>
      <c r="F10" t="str">
        <f t="shared" si="1"/>
        <v>77505</v>
      </c>
      <c r="G10">
        <v>7750500000</v>
      </c>
      <c r="H10">
        <v>11000</v>
      </c>
      <c r="I10">
        <v>146.04</v>
      </c>
      <c r="J10" s="40">
        <v>42577</v>
      </c>
      <c r="K10" s="40"/>
    </row>
    <row r="11" spans="1:11">
      <c r="A11">
        <v>33701</v>
      </c>
      <c r="B11" t="s">
        <v>118</v>
      </c>
      <c r="C11" t="str">
        <f t="shared" si="0"/>
        <v>456</v>
      </c>
      <c r="D11">
        <v>45678012</v>
      </c>
      <c r="E11" t="s">
        <v>115</v>
      </c>
      <c r="F11" t="str">
        <f t="shared" si="1"/>
        <v>55507</v>
      </c>
      <c r="G11">
        <v>5550700000</v>
      </c>
      <c r="H11">
        <v>11000</v>
      </c>
      <c r="I11">
        <v>169.07</v>
      </c>
      <c r="J11" s="40">
        <v>42551</v>
      </c>
      <c r="K11" s="40"/>
    </row>
    <row r="12" spans="1:11">
      <c r="A12">
        <v>33701</v>
      </c>
      <c r="B12" t="s">
        <v>117</v>
      </c>
      <c r="C12" t="str">
        <f t="shared" si="0"/>
        <v>456</v>
      </c>
      <c r="D12">
        <v>45678012</v>
      </c>
      <c r="E12" t="s">
        <v>115</v>
      </c>
      <c r="F12" t="str">
        <f t="shared" si="1"/>
        <v>55508</v>
      </c>
      <c r="G12">
        <v>5550800000</v>
      </c>
      <c r="H12">
        <v>11000</v>
      </c>
      <c r="I12">
        <v>2277.0100000000002</v>
      </c>
      <c r="J12" s="40">
        <v>42551</v>
      </c>
      <c r="K12" s="40"/>
    </row>
    <row r="13" spans="1:11">
      <c r="A13">
        <v>33701</v>
      </c>
      <c r="B13" t="s">
        <v>116</v>
      </c>
      <c r="C13" t="str">
        <f t="shared" si="0"/>
        <v>456</v>
      </c>
      <c r="D13">
        <v>45678012</v>
      </c>
      <c r="E13" t="s">
        <v>115</v>
      </c>
      <c r="F13" t="str">
        <f t="shared" si="1"/>
        <v>55507</v>
      </c>
      <c r="G13">
        <v>5550700000</v>
      </c>
      <c r="H13">
        <v>11000</v>
      </c>
      <c r="I13">
        <v>146.02000000000001</v>
      </c>
      <c r="J13" s="40">
        <v>42613</v>
      </c>
      <c r="K13" s="40"/>
    </row>
    <row r="14" spans="1:11">
      <c r="A14">
        <v>33701</v>
      </c>
      <c r="B14" t="s">
        <v>114</v>
      </c>
      <c r="C14" t="str">
        <f t="shared" si="0"/>
        <v>456</v>
      </c>
      <c r="D14">
        <v>45678012</v>
      </c>
      <c r="E14" t="s">
        <v>110</v>
      </c>
      <c r="F14" t="str">
        <f t="shared" si="1"/>
        <v>55508</v>
      </c>
      <c r="G14">
        <v>5550800000</v>
      </c>
      <c r="H14">
        <v>11000</v>
      </c>
      <c r="I14">
        <v>146.02000000000001</v>
      </c>
      <c r="J14" s="40">
        <v>42580</v>
      </c>
      <c r="K14" s="40"/>
    </row>
    <row r="15" spans="1:11">
      <c r="A15">
        <v>33701</v>
      </c>
      <c r="B15" t="s">
        <v>113</v>
      </c>
      <c r="C15" t="str">
        <f t="shared" si="0"/>
        <v>789</v>
      </c>
      <c r="D15">
        <v>78910234</v>
      </c>
      <c r="E15" t="s">
        <v>110</v>
      </c>
      <c r="F15" t="str">
        <f t="shared" si="1"/>
        <v>55507</v>
      </c>
      <c r="G15">
        <v>5550700000</v>
      </c>
      <c r="H15">
        <v>11000</v>
      </c>
      <c r="I15">
        <v>146.02000000000001</v>
      </c>
      <c r="J15" s="40">
        <v>42735</v>
      </c>
      <c r="K15" s="40"/>
    </row>
    <row r="16" spans="1:11">
      <c r="A16">
        <v>33701</v>
      </c>
      <c r="B16" t="s">
        <v>112</v>
      </c>
      <c r="C16" t="str">
        <f t="shared" si="0"/>
        <v>789</v>
      </c>
      <c r="D16">
        <v>78910234</v>
      </c>
      <c r="E16" t="s">
        <v>110</v>
      </c>
      <c r="F16" t="str">
        <f t="shared" si="1"/>
        <v>55508</v>
      </c>
      <c r="G16">
        <v>5550800000</v>
      </c>
      <c r="H16">
        <v>11000</v>
      </c>
      <c r="I16">
        <v>3000000</v>
      </c>
      <c r="J16" s="40">
        <v>42400</v>
      </c>
      <c r="K16" s="40"/>
    </row>
    <row r="17" spans="1:11">
      <c r="A17">
        <v>33701</v>
      </c>
      <c r="B17" t="s">
        <v>111</v>
      </c>
      <c r="C17" t="str">
        <f t="shared" si="0"/>
        <v>789</v>
      </c>
      <c r="D17">
        <v>78910234</v>
      </c>
      <c r="E17" t="s">
        <v>110</v>
      </c>
      <c r="F17" t="str">
        <f t="shared" si="1"/>
        <v>93309</v>
      </c>
      <c r="G17">
        <v>9330900000</v>
      </c>
      <c r="H17">
        <v>11000</v>
      </c>
      <c r="I17">
        <v>5000000</v>
      </c>
      <c r="J17" s="40">
        <v>42429</v>
      </c>
      <c r="K17" s="40"/>
    </row>
    <row r="18" spans="1:11">
      <c r="A18">
        <v>33701</v>
      </c>
      <c r="B18" t="s">
        <v>109</v>
      </c>
      <c r="C18" t="str">
        <f t="shared" si="0"/>
        <v>789</v>
      </c>
      <c r="D18">
        <v>78910234</v>
      </c>
      <c r="E18" t="s">
        <v>108</v>
      </c>
      <c r="F18" t="str">
        <f t="shared" si="1"/>
        <v>93309</v>
      </c>
      <c r="G18">
        <v>9330900000</v>
      </c>
      <c r="H18">
        <v>11000</v>
      </c>
      <c r="I18">
        <v>2350000</v>
      </c>
      <c r="J18" s="40">
        <v>42460</v>
      </c>
      <c r="K18" s="40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Foot &amp; Crossfoot</vt:lpstr>
      <vt:lpstr>Multiple Worksheets1</vt:lpstr>
      <vt:lpstr>Multiple Worksheets2</vt:lpstr>
      <vt:lpstr>Format Faster</vt:lpstr>
      <vt:lpstr>EOM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Williams</dc:creator>
  <cp:lastModifiedBy>AICPA</cp:lastModifiedBy>
  <cp:lastPrinted>2017-04-25T19:00:40Z</cp:lastPrinted>
  <dcterms:created xsi:type="dcterms:W3CDTF">2016-04-25T20:18:42Z</dcterms:created>
  <dcterms:modified xsi:type="dcterms:W3CDTF">2019-05-08T17:33:09Z</dcterms:modified>
</cp:coreProperties>
</file>