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1325" windowHeight="4980" firstSheet="1" activeTab="1"/>
  </bookViews>
  <sheets>
    <sheet name="Regular Rate" sheetId="1" r:id="rId1"/>
    <sheet name="Unemployed for 6 months or more" sheetId="2" r:id="rId2"/>
    <sheet name="Nonprofit Credits" sheetId="3" r:id="rId3"/>
  </sheets>
  <calcPr calcId="145621"/>
</workbook>
</file>

<file path=xl/calcChain.xml><?xml version="1.0" encoding="utf-8"?>
<calcChain xmlns="http://schemas.openxmlformats.org/spreadsheetml/2006/main">
  <c r="J25" i="3" l="1"/>
  <c r="F25" i="3"/>
  <c r="H31" i="2"/>
  <c r="D24" i="2"/>
  <c r="H24" i="3"/>
  <c r="D24" i="3"/>
  <c r="E25" i="3" s="1"/>
  <c r="H8" i="3"/>
  <c r="I9" i="3" s="1"/>
  <c r="I10" i="3" s="1"/>
  <c r="D8" i="3"/>
  <c r="E9" i="3" s="1"/>
  <c r="F9" i="3" s="1"/>
  <c r="J9" i="3" l="1"/>
  <c r="E26" i="3"/>
  <c r="E10" i="3"/>
  <c r="I25" i="3"/>
  <c r="I26" i="3" s="1"/>
  <c r="I30" i="2"/>
  <c r="E30" i="2"/>
  <c r="F33" i="2" s="1"/>
  <c r="F34" i="2" s="1"/>
  <c r="H26" i="2"/>
  <c r="I27" i="2" s="1"/>
  <c r="I28" i="2" s="1"/>
  <c r="D26" i="2"/>
  <c r="E27" i="2" s="1"/>
  <c r="I12" i="2"/>
  <c r="E12" i="2"/>
  <c r="H8" i="2"/>
  <c r="I9" i="2" s="1"/>
  <c r="I10" i="2" s="1"/>
  <c r="H13" i="2" s="1"/>
  <c r="D8" i="2"/>
  <c r="E9" i="2" s="1"/>
  <c r="I30" i="1"/>
  <c r="E30" i="1"/>
  <c r="H26" i="1"/>
  <c r="I27" i="1" s="1"/>
  <c r="I28" i="1" s="1"/>
  <c r="H31" i="1" s="1"/>
  <c r="D26" i="1"/>
  <c r="E27" i="1" s="1"/>
  <c r="I12" i="1"/>
  <c r="J14" i="1" s="1"/>
  <c r="H8" i="1"/>
  <c r="I9" i="1" s="1"/>
  <c r="I10" i="1" s="1"/>
  <c r="H13" i="1" s="1"/>
  <c r="E12" i="1"/>
  <c r="D8" i="1"/>
  <c r="E9" i="1" s="1"/>
  <c r="E10" i="1" s="1"/>
  <c r="D13" i="1" s="1"/>
  <c r="H14" i="2" l="1"/>
  <c r="H32" i="1"/>
  <c r="H32" i="2"/>
  <c r="J13" i="1"/>
  <c r="D14" i="2"/>
  <c r="F14" i="2" s="1"/>
  <c r="E10" i="2"/>
  <c r="D13" i="2" s="1"/>
  <c r="I32" i="2"/>
  <c r="J31" i="2"/>
  <c r="I14" i="2"/>
  <c r="I15" i="2" s="1"/>
  <c r="J15" i="2" s="1"/>
  <c r="J16" i="2" s="1"/>
  <c r="J13" i="2"/>
  <c r="D32" i="2"/>
  <c r="E28" i="2"/>
  <c r="D31" i="2" s="1"/>
  <c r="I33" i="2"/>
  <c r="J33" i="2" s="1"/>
  <c r="J34" i="2" s="1"/>
  <c r="J14" i="2"/>
  <c r="J32" i="2"/>
  <c r="I32" i="1"/>
  <c r="J31" i="1"/>
  <c r="D32" i="1"/>
  <c r="F32" i="1" s="1"/>
  <c r="E28" i="1"/>
  <c r="D31" i="1" s="1"/>
  <c r="I33" i="1"/>
  <c r="J33" i="1" s="1"/>
  <c r="J34" i="1" s="1"/>
  <c r="J32" i="1"/>
  <c r="I14" i="1"/>
  <c r="I15" i="1" s="1"/>
  <c r="F13" i="1"/>
  <c r="D14" i="1"/>
  <c r="F14" i="1" s="1"/>
  <c r="F32" i="2" l="1"/>
  <c r="E14" i="1"/>
  <c r="E15" i="1" s="1"/>
  <c r="F15" i="1" s="1"/>
  <c r="F16" i="1" s="1"/>
  <c r="J15" i="1"/>
  <c r="J16" i="1" s="1"/>
  <c r="E32" i="2"/>
  <c r="F31" i="2"/>
  <c r="E14" i="2"/>
  <c r="E15" i="2" s="1"/>
  <c r="F15" i="2" s="1"/>
  <c r="F16" i="2" s="1"/>
  <c r="F13" i="2"/>
  <c r="E32" i="1"/>
  <c r="E33" i="1" s="1"/>
  <c r="F33" i="1" s="1"/>
  <c r="F34" i="1" s="1"/>
  <c r="F31" i="1"/>
</calcChain>
</file>

<file path=xl/sharedStrings.xml><?xml version="1.0" encoding="utf-8"?>
<sst xmlns="http://schemas.openxmlformats.org/spreadsheetml/2006/main" count="73" uniqueCount="16">
  <si>
    <t>Gross Wages</t>
  </si>
  <si>
    <t>Tax Credit Base</t>
  </si>
  <si>
    <t>Tax Credit Rate</t>
  </si>
  <si>
    <t>Tax Credit</t>
  </si>
  <si>
    <t>Reduced Salary Expense</t>
  </si>
  <si>
    <t>Net Salary Expense</t>
  </si>
  <si>
    <t>After Tax Salary Expense</t>
  </si>
  <si>
    <t>Assumed Federal Marginal Rate:</t>
  </si>
  <si>
    <t>Less: Tax Credit</t>
  </si>
  <si>
    <t>Net Salary Cost</t>
  </si>
  <si>
    <t>Returning Heroes Credit</t>
  </si>
  <si>
    <t>Tax Benefit at 35% on Salary Deduction</t>
  </si>
  <si>
    <t>Wounded Warriors Credit</t>
  </si>
  <si>
    <t xml:space="preserve"> </t>
  </si>
  <si>
    <t>Net % Reduction in Wage Expense (vs 65%)</t>
  </si>
  <si>
    <t>Net % Reduction in Wage Expense (vs. 65%)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</si>
</sst>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9" fontId="0" fillId="0" borderId="0" xfId="0" applyNumberFormat="1"/>
    <xf numFmtId="9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left"/>
    </xf>
    <xf numFmtId="6" fontId="0" fillId="0" borderId="0" xfId="0" applyNumberFormat="1"/>
    <xf numFmtId="164" fontId="0" fillId="0" borderId="3" xfId="0" applyNumberFormat="1" applyBorder="1"/>
    <xf numFmtId="44" fontId="0" fillId="0" borderId="2" xfId="0" applyNumberFormat="1" applyBorder="1"/>
    <xf numFmtId="164" fontId="0" fillId="0" borderId="2" xfId="0" applyNumberFormat="1" applyBorder="1"/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4" fontId="0" fillId="0" borderId="0" xfId="2" applyNumberFormat="1" applyFont="1"/>
    <xf numFmtId="165" fontId="0" fillId="0" borderId="4" xfId="1" applyNumberFormat="1" applyFont="1" applyBorder="1"/>
    <xf numFmtId="165" fontId="0" fillId="0" borderId="5" xfId="1" applyNumberFormat="1" applyFont="1" applyBorder="1"/>
    <xf numFmtId="0" fontId="0" fillId="0" borderId="0" xfId="0" applyFill="1"/>
    <xf numFmtId="9" fontId="0" fillId="0" borderId="0" xfId="0" applyNumberFormat="1" applyFill="1" applyAlignment="1">
      <alignment horizontal="left"/>
    </xf>
    <xf numFmtId="9" fontId="0" fillId="0" borderId="0" xfId="0" applyNumberForma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6" fontId="0" fillId="0" borderId="0" xfId="0" applyNumberFormat="1" applyFill="1"/>
    <xf numFmtId="9" fontId="0" fillId="0" borderId="1" xfId="0" applyNumberFormat="1" applyFill="1" applyBorder="1"/>
    <xf numFmtId="164" fontId="0" fillId="0" borderId="1" xfId="0" applyNumberFormat="1" applyFill="1" applyBorder="1"/>
    <xf numFmtId="165" fontId="0" fillId="0" borderId="0" xfId="0" applyNumberFormat="1" applyFill="1"/>
    <xf numFmtId="165" fontId="0" fillId="0" borderId="0" xfId="1" applyNumberFormat="1" applyFont="1" applyFill="1"/>
    <xf numFmtId="164" fontId="0" fillId="0" borderId="3" xfId="0" applyNumberFormat="1" applyFill="1" applyBorder="1"/>
    <xf numFmtId="165" fontId="0" fillId="0" borderId="3" xfId="1" applyNumberFormat="1" applyFont="1" applyFill="1" applyBorder="1"/>
    <xf numFmtId="164" fontId="0" fillId="0" borderId="2" xfId="0" applyNumberFormat="1" applyFill="1" applyBorder="1"/>
    <xf numFmtId="165" fontId="0" fillId="0" borderId="6" xfId="1" applyNumberFormat="1" applyFont="1" applyBorder="1"/>
    <xf numFmtId="165" fontId="0" fillId="0" borderId="6" xfId="0" applyNumberFormat="1" applyBorder="1"/>
    <xf numFmtId="164" fontId="0" fillId="0" borderId="0" xfId="2" applyNumberFormat="1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31" workbookViewId="0">
      <selection activeCell="B34" sqref="B34"/>
    </sheetView>
  </sheetViews>
  <sheetFormatPr defaultRowHeight="15" x14ac:dyDescent="0.25"/>
  <cols>
    <col min="1" max="1" width="10.85546875" customWidth="1"/>
    <col min="2" max="2" width="11.42578125" customWidth="1"/>
    <col min="3" max="3" width="12.140625" customWidth="1"/>
    <col min="4" max="4" width="10.5703125" bestFit="1" customWidth="1"/>
    <col min="5" max="5" width="10.42578125" customWidth="1"/>
    <col min="8" max="9" width="12.28515625" bestFit="1" customWidth="1"/>
    <col min="10" max="10" width="12.7109375" customWidth="1"/>
  </cols>
  <sheetData>
    <row r="1" spans="1:11" x14ac:dyDescent="0.25">
      <c r="A1" s="17"/>
      <c r="B1" s="17"/>
      <c r="C1" s="17"/>
      <c r="D1" s="33" t="s">
        <v>10</v>
      </c>
      <c r="E1" s="33"/>
      <c r="F1" s="33"/>
      <c r="G1" s="33"/>
      <c r="H1" s="33"/>
      <c r="I1" s="33"/>
      <c r="J1" s="33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33" t="s">
        <v>7</v>
      </c>
      <c r="B3" s="33"/>
      <c r="C3" s="33"/>
      <c r="D3" s="18">
        <v>0.35</v>
      </c>
      <c r="E3" s="19"/>
      <c r="F3" s="17"/>
      <c r="G3" s="17"/>
      <c r="H3" s="17"/>
      <c r="I3" s="17"/>
      <c r="J3" s="17"/>
      <c r="K3" s="17"/>
    </row>
    <row r="4" spans="1:11" x14ac:dyDescent="0.25">
      <c r="A4" s="20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33" t="s">
        <v>0</v>
      </c>
      <c r="B5" s="33"/>
      <c r="C5" s="17"/>
      <c r="D5" s="17"/>
      <c r="E5" s="21">
        <v>20000</v>
      </c>
      <c r="F5" s="17"/>
      <c r="G5" s="17"/>
      <c r="H5" s="17"/>
      <c r="I5" s="21">
        <v>45000</v>
      </c>
      <c r="J5" s="17"/>
      <c r="K5" s="17"/>
    </row>
    <row r="6" spans="1:11" x14ac:dyDescent="0.25">
      <c r="A6" s="17"/>
      <c r="B6" s="17" t="s">
        <v>1</v>
      </c>
      <c r="C6" s="17"/>
      <c r="D6" s="21">
        <v>6000</v>
      </c>
      <c r="E6" s="17"/>
      <c r="F6" s="17"/>
      <c r="G6" s="17"/>
      <c r="H6" s="22">
        <v>6000</v>
      </c>
      <c r="I6" s="17"/>
      <c r="J6" s="17"/>
      <c r="K6" s="17"/>
    </row>
    <row r="7" spans="1:11" ht="15.75" thickBot="1" x14ac:dyDescent="0.3">
      <c r="A7" s="17"/>
      <c r="B7" s="17" t="s">
        <v>2</v>
      </c>
      <c r="C7" s="17"/>
      <c r="D7" s="23">
        <v>0.4</v>
      </c>
      <c r="E7" s="17"/>
      <c r="F7" s="17"/>
      <c r="G7" s="17"/>
      <c r="H7" s="23">
        <v>0.4</v>
      </c>
      <c r="I7" s="17"/>
      <c r="J7" s="17"/>
      <c r="K7" s="17"/>
    </row>
    <row r="8" spans="1:11" x14ac:dyDescent="0.25">
      <c r="A8" s="17"/>
      <c r="B8" s="17"/>
      <c r="C8" s="17" t="s">
        <v>3</v>
      </c>
      <c r="D8" s="32">
        <f>D6*D7</f>
        <v>2400</v>
      </c>
      <c r="E8" s="17"/>
      <c r="F8" s="17"/>
      <c r="G8" s="17"/>
      <c r="H8" s="22">
        <f>H6*H7</f>
        <v>2400</v>
      </c>
      <c r="I8" s="17"/>
      <c r="J8" s="17"/>
      <c r="K8" s="17"/>
    </row>
    <row r="9" spans="1:11" ht="15.75" thickBot="1" x14ac:dyDescent="0.3">
      <c r="A9" s="17"/>
      <c r="B9" s="17" t="s">
        <v>4</v>
      </c>
      <c r="C9" s="17"/>
      <c r="D9" s="17"/>
      <c r="E9" s="24">
        <f>-D8</f>
        <v>-2400</v>
      </c>
      <c r="F9" s="17"/>
      <c r="G9" s="17"/>
      <c r="H9" s="17"/>
      <c r="I9" s="24">
        <f>-H8</f>
        <v>-2400</v>
      </c>
      <c r="J9" s="17"/>
      <c r="K9" s="17"/>
    </row>
    <row r="10" spans="1:11" x14ac:dyDescent="0.25">
      <c r="A10" s="17"/>
      <c r="B10" s="17"/>
      <c r="C10" s="17" t="s">
        <v>5</v>
      </c>
      <c r="D10" s="17"/>
      <c r="E10" s="21">
        <f>E5+E9</f>
        <v>17600</v>
      </c>
      <c r="F10" s="17"/>
      <c r="G10" s="17"/>
      <c r="H10" s="17"/>
      <c r="I10" s="21">
        <f>I5+I9</f>
        <v>42600</v>
      </c>
      <c r="J10" s="17"/>
      <c r="K10" s="17"/>
    </row>
    <row r="11" spans="1:11" x14ac:dyDescent="0.25">
      <c r="A11" s="33" t="s">
        <v>6</v>
      </c>
      <c r="B11" s="33"/>
      <c r="C11" s="33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 t="s">
        <v>0</v>
      </c>
      <c r="C12" s="17"/>
      <c r="D12" s="17"/>
      <c r="E12" s="21">
        <f>E5</f>
        <v>20000</v>
      </c>
      <c r="F12" s="25">
        <v>1</v>
      </c>
      <c r="G12" s="17"/>
      <c r="H12" s="17"/>
      <c r="I12" s="21">
        <f>I5</f>
        <v>45000</v>
      </c>
      <c r="J12" s="25">
        <v>1</v>
      </c>
      <c r="K12" s="17"/>
    </row>
    <row r="13" spans="1:11" ht="28.5" customHeight="1" x14ac:dyDescent="0.25">
      <c r="A13" s="17"/>
      <c r="B13" s="34" t="s">
        <v>11</v>
      </c>
      <c r="C13" s="34"/>
      <c r="D13" s="21">
        <f>E10*(-D3)</f>
        <v>-6160</v>
      </c>
      <c r="E13" s="17"/>
      <c r="F13" s="26">
        <f>D13/E12</f>
        <v>-0.308</v>
      </c>
      <c r="G13" s="17"/>
      <c r="H13" s="21">
        <f>-I10*(D3)</f>
        <v>-14909.999999999998</v>
      </c>
      <c r="I13" s="17"/>
      <c r="J13" s="26">
        <f>H13/I12</f>
        <v>-0.33133333333333331</v>
      </c>
      <c r="K13" s="17"/>
    </row>
    <row r="14" spans="1:11" ht="15.75" thickBot="1" x14ac:dyDescent="0.3">
      <c r="A14" s="17"/>
      <c r="B14" s="17" t="s">
        <v>8</v>
      </c>
      <c r="C14" s="17"/>
      <c r="D14" s="27">
        <f>E9</f>
        <v>-2400</v>
      </c>
      <c r="E14" s="24">
        <f>D13+D14</f>
        <v>-8560</v>
      </c>
      <c r="F14" s="28">
        <f>D14/E12</f>
        <v>-0.12</v>
      </c>
      <c r="G14" s="17"/>
      <c r="H14" s="27">
        <v>-2400</v>
      </c>
      <c r="I14" s="24">
        <f>H13+H14</f>
        <v>-17310</v>
      </c>
      <c r="J14" s="28">
        <f>H14/I12</f>
        <v>-5.3333333333333337E-2</v>
      </c>
      <c r="K14" s="17"/>
    </row>
    <row r="15" spans="1:11" ht="15.75" thickBot="1" x14ac:dyDescent="0.3">
      <c r="A15" s="17"/>
      <c r="B15" s="17"/>
      <c r="C15" s="17" t="s">
        <v>9</v>
      </c>
      <c r="D15" s="17"/>
      <c r="E15" s="29">
        <f>SUM(E12:E14)</f>
        <v>11440</v>
      </c>
      <c r="F15" s="26">
        <f>E15/E12</f>
        <v>0.57199999999999995</v>
      </c>
      <c r="G15" s="17"/>
      <c r="H15" s="17"/>
      <c r="I15" s="29">
        <f>SUM(I12:I14)</f>
        <v>27690</v>
      </c>
      <c r="J15" s="26">
        <f>I15/I12</f>
        <v>0.61533333333333329</v>
      </c>
      <c r="K15" s="17"/>
    </row>
    <row r="16" spans="1:11" ht="15.75" thickTop="1" x14ac:dyDescent="0.25">
      <c r="A16" s="17"/>
      <c r="B16" s="17" t="s">
        <v>15</v>
      </c>
      <c r="C16" s="17"/>
      <c r="D16" s="17"/>
      <c r="E16" s="17"/>
      <c r="F16" s="26">
        <f>+(1-D3)-F15</f>
        <v>7.8000000000000069E-2</v>
      </c>
      <c r="G16" s="17"/>
      <c r="H16" s="17"/>
      <c r="I16" s="17"/>
      <c r="J16" s="25">
        <f>+(1-D3)-J15</f>
        <v>3.4666666666666734E-2</v>
      </c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33" t="s">
        <v>12</v>
      </c>
      <c r="E19" s="33"/>
      <c r="F19" s="33"/>
      <c r="G19" s="33"/>
      <c r="H19" s="33"/>
      <c r="I19" s="33"/>
      <c r="J19" s="33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33" t="s">
        <v>7</v>
      </c>
      <c r="B21" s="33"/>
      <c r="C21" s="33"/>
      <c r="D21" s="18">
        <v>0.35</v>
      </c>
      <c r="E21" s="19"/>
      <c r="F21" s="17"/>
      <c r="G21" s="17"/>
      <c r="H21" s="17"/>
      <c r="I21" s="17"/>
      <c r="J21" s="17"/>
      <c r="K21" s="17"/>
    </row>
    <row r="22" spans="1:11" x14ac:dyDescent="0.25">
      <c r="A22" s="20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33" t="s">
        <v>0</v>
      </c>
      <c r="B23" s="33"/>
      <c r="C23" s="17"/>
      <c r="D23" s="17"/>
      <c r="E23" s="21">
        <v>20000</v>
      </c>
      <c r="F23" s="17"/>
      <c r="G23" s="17"/>
      <c r="H23" s="17"/>
      <c r="I23" s="21">
        <v>45000</v>
      </c>
      <c r="J23" s="17"/>
      <c r="K23" s="17"/>
    </row>
    <row r="24" spans="1:11" x14ac:dyDescent="0.25">
      <c r="A24" s="17"/>
      <c r="B24" s="17" t="s">
        <v>1</v>
      </c>
      <c r="C24" s="17"/>
      <c r="D24" s="21">
        <v>12000</v>
      </c>
      <c r="E24" s="17"/>
      <c r="F24" s="17"/>
      <c r="G24" s="17"/>
      <c r="H24" s="22">
        <v>12000</v>
      </c>
      <c r="I24" s="17"/>
      <c r="J24" s="17"/>
      <c r="K24" s="17"/>
    </row>
    <row r="25" spans="1:11" ht="15.75" thickBot="1" x14ac:dyDescent="0.3">
      <c r="A25" s="17"/>
      <c r="B25" s="17" t="s">
        <v>2</v>
      </c>
      <c r="C25" s="17"/>
      <c r="D25" s="23">
        <v>0.4</v>
      </c>
      <c r="E25" s="17"/>
      <c r="F25" s="17"/>
      <c r="G25" s="17"/>
      <c r="H25" s="23">
        <v>0.4</v>
      </c>
      <c r="I25" s="17"/>
      <c r="J25" s="17"/>
      <c r="K25" s="17"/>
    </row>
    <row r="26" spans="1:11" x14ac:dyDescent="0.25">
      <c r="A26" s="17"/>
      <c r="B26" s="17"/>
      <c r="C26" s="17" t="s">
        <v>3</v>
      </c>
      <c r="D26" s="17">
        <f>D24*D25</f>
        <v>4800</v>
      </c>
      <c r="E26" s="17"/>
      <c r="F26" s="17"/>
      <c r="G26" s="17"/>
      <c r="H26" s="22">
        <f>H24*H25</f>
        <v>4800</v>
      </c>
      <c r="I26" s="17"/>
      <c r="J26" s="17"/>
      <c r="K26" s="17"/>
    </row>
    <row r="27" spans="1:11" ht="15.75" thickBot="1" x14ac:dyDescent="0.3">
      <c r="A27" s="17"/>
      <c r="B27" s="17" t="s">
        <v>4</v>
      </c>
      <c r="C27" s="17"/>
      <c r="D27" s="17"/>
      <c r="E27" s="24">
        <f>-D26</f>
        <v>-4800</v>
      </c>
      <c r="F27" s="17"/>
      <c r="G27" s="17"/>
      <c r="H27" s="17"/>
      <c r="I27" s="24">
        <f>-H26</f>
        <v>-4800</v>
      </c>
      <c r="J27" s="17"/>
      <c r="K27" s="17"/>
    </row>
    <row r="28" spans="1:11" x14ac:dyDescent="0.25">
      <c r="A28" s="17"/>
      <c r="B28" s="17"/>
      <c r="C28" s="17" t="s">
        <v>5</v>
      </c>
      <c r="D28" s="17"/>
      <c r="E28" s="21">
        <f>E23+E27</f>
        <v>15200</v>
      </c>
      <c r="F28" s="17"/>
      <c r="G28" s="17"/>
      <c r="H28" s="17"/>
      <c r="I28" s="21">
        <f>I23+I27</f>
        <v>40200</v>
      </c>
      <c r="J28" s="17"/>
      <c r="K28" s="17"/>
    </row>
    <row r="29" spans="1:11" x14ac:dyDescent="0.25">
      <c r="A29" s="33" t="s">
        <v>6</v>
      </c>
      <c r="B29" s="33"/>
      <c r="C29" s="33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/>
      <c r="B30" s="17" t="s">
        <v>0</v>
      </c>
      <c r="C30" s="17"/>
      <c r="D30" s="17"/>
      <c r="E30" s="21">
        <f>E23</f>
        <v>20000</v>
      </c>
      <c r="F30" s="25">
        <v>1</v>
      </c>
      <c r="G30" s="17"/>
      <c r="H30" s="17"/>
      <c r="I30" s="21">
        <f>I23</f>
        <v>45000</v>
      </c>
      <c r="J30" s="25">
        <v>1</v>
      </c>
      <c r="K30" s="17"/>
    </row>
    <row r="31" spans="1:11" ht="31.5" customHeight="1" x14ac:dyDescent="0.25">
      <c r="A31" s="17"/>
      <c r="B31" s="34" t="s">
        <v>11</v>
      </c>
      <c r="C31" s="34"/>
      <c r="D31" s="21">
        <f>-E28*(D21)</f>
        <v>-5320</v>
      </c>
      <c r="E31" s="17"/>
      <c r="F31" s="26">
        <f>D31/E30</f>
        <v>-0.26600000000000001</v>
      </c>
      <c r="G31" s="17"/>
      <c r="H31" s="21">
        <f>-I28*(D21)</f>
        <v>-14070</v>
      </c>
      <c r="I31" s="17"/>
      <c r="J31" s="26">
        <f>H31/I30</f>
        <v>-0.31266666666666665</v>
      </c>
      <c r="K31" s="17"/>
    </row>
    <row r="32" spans="1:11" ht="15.75" thickBot="1" x14ac:dyDescent="0.3">
      <c r="A32" s="17"/>
      <c r="B32" s="17" t="s">
        <v>8</v>
      </c>
      <c r="C32" s="17"/>
      <c r="D32" s="27">
        <f>E27</f>
        <v>-4800</v>
      </c>
      <c r="E32" s="24">
        <f>D31+D32</f>
        <v>-10120</v>
      </c>
      <c r="F32" s="28">
        <f>D32/E30</f>
        <v>-0.24</v>
      </c>
      <c r="G32" s="17"/>
      <c r="H32" s="27">
        <f>+-H26</f>
        <v>-4800</v>
      </c>
      <c r="I32" s="24">
        <f>H31+H32</f>
        <v>-18870</v>
      </c>
      <c r="J32" s="28">
        <f>H32/I30</f>
        <v>-0.10666666666666667</v>
      </c>
      <c r="K32" s="17"/>
    </row>
    <row r="33" spans="1:11" ht="15.75" thickBot="1" x14ac:dyDescent="0.3">
      <c r="A33" s="17"/>
      <c r="B33" s="17"/>
      <c r="C33" s="17" t="s">
        <v>9</v>
      </c>
      <c r="D33" s="17"/>
      <c r="E33" s="29">
        <f>SUM(E30:E32)</f>
        <v>9880</v>
      </c>
      <c r="F33" s="26">
        <f>E33/E30</f>
        <v>0.49399999999999999</v>
      </c>
      <c r="G33" s="17"/>
      <c r="H33" s="17"/>
      <c r="I33" s="29">
        <f>I30+I32</f>
        <v>26130</v>
      </c>
      <c r="J33" s="26">
        <f>I33/I30</f>
        <v>0.58066666666666666</v>
      </c>
      <c r="K33" s="17"/>
    </row>
    <row r="34" spans="1:11" ht="15.75" thickTop="1" x14ac:dyDescent="0.25">
      <c r="A34" s="17"/>
      <c r="B34" s="17" t="s">
        <v>15</v>
      </c>
      <c r="C34" s="17"/>
      <c r="D34" s="17"/>
      <c r="E34" s="17"/>
      <c r="F34" s="26">
        <f>+(1-D21)-F33</f>
        <v>0.15600000000000003</v>
      </c>
      <c r="G34" s="17"/>
      <c r="H34" s="17"/>
      <c r="I34" s="17"/>
      <c r="J34" s="25">
        <f>+(1-D21)-J33</f>
        <v>6.9333333333333358E-2</v>
      </c>
      <c r="K34" s="17"/>
    </row>
    <row r="35" spans="1:1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</row>
  </sheetData>
  <mergeCells count="10">
    <mergeCell ref="A5:B5"/>
    <mergeCell ref="A11:C11"/>
    <mergeCell ref="A3:C3"/>
    <mergeCell ref="B13:C13"/>
    <mergeCell ref="D1:J1"/>
    <mergeCell ref="D19:J19"/>
    <mergeCell ref="A21:C21"/>
    <mergeCell ref="A23:B23"/>
    <mergeCell ref="A29:C29"/>
    <mergeCell ref="B31:C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/>
  </sheetViews>
  <sheetFormatPr defaultRowHeight="15" x14ac:dyDescent="0.25"/>
  <cols>
    <col min="1" max="1" width="10.42578125" customWidth="1"/>
    <col min="3" max="3" width="9.5703125" customWidth="1"/>
    <col min="4" max="4" width="10.5703125" bestFit="1" customWidth="1"/>
    <col min="5" max="5" width="11.42578125" customWidth="1"/>
    <col min="7" max="7" width="11.85546875" bestFit="1" customWidth="1"/>
    <col min="8" max="8" width="12.5703125" customWidth="1"/>
    <col min="9" max="9" width="12.85546875" customWidth="1"/>
  </cols>
  <sheetData>
    <row r="1" spans="1:10" x14ac:dyDescent="0.25">
      <c r="D1" s="35" t="s">
        <v>10</v>
      </c>
      <c r="E1" s="35"/>
      <c r="F1" s="35"/>
      <c r="G1" s="35"/>
      <c r="H1" s="35"/>
      <c r="I1" s="35"/>
      <c r="J1" s="35"/>
    </row>
    <row r="3" spans="1:10" x14ac:dyDescent="0.25">
      <c r="A3" s="35" t="s">
        <v>7</v>
      </c>
      <c r="B3" s="35"/>
      <c r="C3" s="35"/>
      <c r="D3" s="6">
        <v>0.35</v>
      </c>
      <c r="E3" s="1"/>
    </row>
    <row r="4" spans="1:10" x14ac:dyDescent="0.25">
      <c r="A4" s="5"/>
    </row>
    <row r="5" spans="1:10" x14ac:dyDescent="0.25">
      <c r="A5" s="35" t="s">
        <v>0</v>
      </c>
      <c r="B5" s="35"/>
      <c r="E5" s="3">
        <v>20000</v>
      </c>
      <c r="I5" s="3">
        <v>45000</v>
      </c>
    </row>
    <row r="6" spans="1:10" x14ac:dyDescent="0.25">
      <c r="B6" t="s">
        <v>1</v>
      </c>
      <c r="D6" s="3">
        <v>14000</v>
      </c>
      <c r="H6" s="7">
        <v>14000</v>
      </c>
    </row>
    <row r="7" spans="1:10" ht="15.75" thickBot="1" x14ac:dyDescent="0.3">
      <c r="B7" t="s">
        <v>2</v>
      </c>
      <c r="D7" s="2">
        <v>0.4</v>
      </c>
      <c r="H7" s="2">
        <v>0.4</v>
      </c>
    </row>
    <row r="8" spans="1:10" x14ac:dyDescent="0.25">
      <c r="C8" t="s">
        <v>3</v>
      </c>
      <c r="D8" s="14">
        <f>D6*D7</f>
        <v>5600</v>
      </c>
      <c r="H8" s="7">
        <f>H6*H7</f>
        <v>5600</v>
      </c>
    </row>
    <row r="9" spans="1:10" ht="15.75" thickBot="1" x14ac:dyDescent="0.3">
      <c r="B9" t="s">
        <v>4</v>
      </c>
      <c r="E9" s="4">
        <f>-D8</f>
        <v>-5600</v>
      </c>
      <c r="I9" s="4">
        <f>-H8</f>
        <v>-5600</v>
      </c>
    </row>
    <row r="10" spans="1:10" x14ac:dyDescent="0.25">
      <c r="C10" t="s">
        <v>5</v>
      </c>
      <c r="E10" s="3">
        <f>E5+E9</f>
        <v>14400</v>
      </c>
      <c r="I10" s="3">
        <f>I5+I9</f>
        <v>39400</v>
      </c>
    </row>
    <row r="11" spans="1:10" x14ac:dyDescent="0.25">
      <c r="A11" s="35" t="s">
        <v>6</v>
      </c>
      <c r="B11" s="35"/>
      <c r="C11" s="35"/>
    </row>
    <row r="12" spans="1:10" x14ac:dyDescent="0.25">
      <c r="B12" t="s">
        <v>0</v>
      </c>
      <c r="E12" s="3">
        <f>E5</f>
        <v>20000</v>
      </c>
      <c r="F12" s="11">
        <v>1</v>
      </c>
      <c r="I12" s="3">
        <f>I5</f>
        <v>45000</v>
      </c>
      <c r="J12" s="11">
        <v>1</v>
      </c>
    </row>
    <row r="13" spans="1:10" x14ac:dyDescent="0.25">
      <c r="B13" s="36" t="s">
        <v>11</v>
      </c>
      <c r="C13" s="36"/>
      <c r="D13" s="3">
        <f>-E10*(D3)</f>
        <v>-5040</v>
      </c>
      <c r="F13" s="12">
        <f>D13/E12</f>
        <v>-0.252</v>
      </c>
      <c r="H13" s="3">
        <f>-I10*(D3)</f>
        <v>-13790</v>
      </c>
      <c r="J13" s="12">
        <f>H13/I12</f>
        <v>-0.30644444444444446</v>
      </c>
    </row>
    <row r="14" spans="1:10" ht="15.75" thickBot="1" x14ac:dyDescent="0.3">
      <c r="B14" t="s">
        <v>8</v>
      </c>
      <c r="D14" s="8">
        <f>E9</f>
        <v>-5600</v>
      </c>
      <c r="E14" s="4">
        <f>D13+D14</f>
        <v>-10640</v>
      </c>
      <c r="F14" s="13">
        <f>D14/E12</f>
        <v>-0.28000000000000003</v>
      </c>
      <c r="H14" s="27">
        <f>+-H8</f>
        <v>-5600</v>
      </c>
      <c r="I14" s="4">
        <f>H13+H14</f>
        <v>-19390</v>
      </c>
      <c r="J14" s="13">
        <f>H14/I12</f>
        <v>-0.12444444444444444</v>
      </c>
    </row>
    <row r="15" spans="1:10" ht="15.75" thickBot="1" x14ac:dyDescent="0.3">
      <c r="C15" t="s">
        <v>9</v>
      </c>
      <c r="E15" s="10">
        <f>SUM(E12:E14)</f>
        <v>9360</v>
      </c>
      <c r="F15" s="15">
        <f>E15/E12</f>
        <v>0.46800000000000003</v>
      </c>
      <c r="I15" s="10">
        <f>I12+I14</f>
        <v>25610</v>
      </c>
      <c r="J15" s="15">
        <f>I15/I12</f>
        <v>0.56911111111111112</v>
      </c>
    </row>
    <row r="16" spans="1:10" ht="16.5" thickTop="1" thickBot="1" x14ac:dyDescent="0.3">
      <c r="A16" t="s">
        <v>15</v>
      </c>
      <c r="F16" s="30">
        <f>+(1-D3)-F15</f>
        <v>0.182</v>
      </c>
      <c r="J16" s="31">
        <f>+(1-D3)-J15</f>
        <v>8.0888888888888899E-2</v>
      </c>
    </row>
    <row r="17" spans="1:10" ht="15.75" thickTop="1" x14ac:dyDescent="0.25"/>
    <row r="19" spans="1:10" x14ac:dyDescent="0.25">
      <c r="D19" s="35" t="s">
        <v>12</v>
      </c>
      <c r="E19" s="35"/>
      <c r="F19" s="35"/>
      <c r="G19" s="35"/>
      <c r="H19" s="35"/>
      <c r="I19" s="35"/>
      <c r="J19" s="35"/>
    </row>
    <row r="21" spans="1:10" x14ac:dyDescent="0.25">
      <c r="A21" s="35" t="s">
        <v>7</v>
      </c>
      <c r="B21" s="35"/>
      <c r="C21" s="35"/>
      <c r="D21" s="6">
        <v>0.35</v>
      </c>
      <c r="E21" s="1"/>
    </row>
    <row r="22" spans="1:10" x14ac:dyDescent="0.25">
      <c r="A22" s="5"/>
    </row>
    <row r="23" spans="1:10" x14ac:dyDescent="0.25">
      <c r="A23" s="35" t="s">
        <v>0</v>
      </c>
      <c r="B23" s="35"/>
      <c r="E23" s="3">
        <v>20000</v>
      </c>
      <c r="I23" s="3">
        <v>45000</v>
      </c>
    </row>
    <row r="24" spans="1:10" x14ac:dyDescent="0.25">
      <c r="B24" t="s">
        <v>1</v>
      </c>
      <c r="D24" s="3">
        <f>+E23</f>
        <v>20000</v>
      </c>
      <c r="H24" s="7">
        <v>24000</v>
      </c>
    </row>
    <row r="25" spans="1:10" ht="15.75" thickBot="1" x14ac:dyDescent="0.3">
      <c r="B25" t="s">
        <v>2</v>
      </c>
      <c r="D25" s="2">
        <v>0.4</v>
      </c>
      <c r="H25" s="2">
        <v>0.4</v>
      </c>
    </row>
    <row r="26" spans="1:10" x14ac:dyDescent="0.25">
      <c r="C26" t="s">
        <v>3</v>
      </c>
      <c r="D26">
        <f>D24*D25</f>
        <v>8000</v>
      </c>
      <c r="H26" s="7">
        <f>H24*H25</f>
        <v>9600</v>
      </c>
    </row>
    <row r="27" spans="1:10" ht="15.75" thickBot="1" x14ac:dyDescent="0.3">
      <c r="B27" t="s">
        <v>4</v>
      </c>
      <c r="E27" s="4">
        <f>-D26</f>
        <v>-8000</v>
      </c>
      <c r="I27" s="4">
        <f>-H26</f>
        <v>-9600</v>
      </c>
    </row>
    <row r="28" spans="1:10" x14ac:dyDescent="0.25">
      <c r="C28" t="s">
        <v>5</v>
      </c>
      <c r="E28" s="3">
        <f>E23+E27</f>
        <v>12000</v>
      </c>
      <c r="I28" s="3">
        <f>I23+I27</f>
        <v>35400</v>
      </c>
    </row>
    <row r="29" spans="1:10" x14ac:dyDescent="0.25">
      <c r="A29" s="35" t="s">
        <v>6</v>
      </c>
      <c r="B29" s="35"/>
      <c r="C29" s="35"/>
    </row>
    <row r="30" spans="1:10" x14ac:dyDescent="0.25">
      <c r="B30" t="s">
        <v>0</v>
      </c>
      <c r="E30" s="3">
        <f>E23</f>
        <v>20000</v>
      </c>
      <c r="F30" s="11">
        <v>1</v>
      </c>
      <c r="I30" s="3">
        <f>I23</f>
        <v>45000</v>
      </c>
      <c r="J30" s="11">
        <v>1</v>
      </c>
    </row>
    <row r="31" spans="1:10" x14ac:dyDescent="0.25">
      <c r="B31" s="36" t="s">
        <v>11</v>
      </c>
      <c r="C31" s="36"/>
      <c r="D31" s="3">
        <f>-E28*(D21)</f>
        <v>-4200</v>
      </c>
      <c r="F31" s="12">
        <f>D31/E30</f>
        <v>-0.21</v>
      </c>
      <c r="H31" s="3">
        <f>-I28*(D21)</f>
        <v>-12390</v>
      </c>
      <c r="J31" s="12">
        <f>H31/I30</f>
        <v>-0.27533333333333332</v>
      </c>
    </row>
    <row r="32" spans="1:10" ht="15.75" thickBot="1" x14ac:dyDescent="0.3">
      <c r="B32" t="s">
        <v>8</v>
      </c>
      <c r="D32" s="8">
        <f>E27</f>
        <v>-8000</v>
      </c>
      <c r="E32" s="4">
        <f>D31+D32</f>
        <v>-12200</v>
      </c>
      <c r="F32" s="13">
        <f>D32/E30</f>
        <v>-0.4</v>
      </c>
      <c r="H32" s="8">
        <f>+-H26</f>
        <v>-9600</v>
      </c>
      <c r="I32" s="4">
        <f>H31+H32</f>
        <v>-21990</v>
      </c>
      <c r="J32" s="13">
        <f>H32/I30</f>
        <v>-0.21333333333333335</v>
      </c>
    </row>
    <row r="33" spans="1:10" ht="15.75" thickBot="1" x14ac:dyDescent="0.3">
      <c r="C33" t="s">
        <v>9</v>
      </c>
      <c r="E33" s="9">
        <v>6160</v>
      </c>
      <c r="F33" s="15">
        <f>E33/E30</f>
        <v>0.308</v>
      </c>
      <c r="I33" s="10">
        <f>I30+I32</f>
        <v>23010</v>
      </c>
      <c r="J33" s="15">
        <f>I33/I30</f>
        <v>0.51133333333333331</v>
      </c>
    </row>
    <row r="34" spans="1:10" ht="16.5" thickTop="1" thickBot="1" x14ac:dyDescent="0.3">
      <c r="A34" t="s">
        <v>14</v>
      </c>
      <c r="F34" s="16">
        <f>+(1-D21)-F33</f>
        <v>0.34200000000000003</v>
      </c>
      <c r="G34" s="12" t="s">
        <v>13</v>
      </c>
      <c r="J34" s="16">
        <f>+(1-D3)-J33</f>
        <v>0.13866666666666672</v>
      </c>
    </row>
    <row r="35" spans="1:10" ht="15.75" thickTop="1" x14ac:dyDescent="0.25"/>
  </sheetData>
  <mergeCells count="10">
    <mergeCell ref="A21:C21"/>
    <mergeCell ref="A23:B23"/>
    <mergeCell ref="A29:C29"/>
    <mergeCell ref="B31:C31"/>
    <mergeCell ref="D1:J1"/>
    <mergeCell ref="A3:C3"/>
    <mergeCell ref="A5:B5"/>
    <mergeCell ref="A11:C11"/>
    <mergeCell ref="B13:C13"/>
    <mergeCell ref="D19:J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21" workbookViewId="0">
      <selection activeCell="A21" sqref="A21:B21"/>
    </sheetView>
  </sheetViews>
  <sheetFormatPr defaultRowHeight="15" x14ac:dyDescent="0.25"/>
  <cols>
    <col min="1" max="1" width="11.7109375" customWidth="1"/>
    <col min="4" max="4" width="10.7109375" customWidth="1"/>
    <col min="5" max="5" width="12.140625" customWidth="1"/>
    <col min="8" max="8" width="12.85546875" customWidth="1"/>
    <col min="9" max="9" width="13.85546875" customWidth="1"/>
  </cols>
  <sheetData>
    <row r="1" spans="1:10" x14ac:dyDescent="0.25">
      <c r="A1" s="17"/>
      <c r="B1" s="17"/>
      <c r="C1" s="17"/>
      <c r="D1" s="33" t="s">
        <v>10</v>
      </c>
      <c r="E1" s="33"/>
      <c r="F1" s="33"/>
      <c r="G1" s="33"/>
      <c r="H1" s="33"/>
      <c r="I1" s="33"/>
      <c r="J1" s="33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x14ac:dyDescent="0.25">
      <c r="A3" s="33" t="s">
        <v>7</v>
      </c>
      <c r="B3" s="33"/>
      <c r="C3" s="33"/>
      <c r="D3" s="18">
        <v>0.35</v>
      </c>
      <c r="E3" s="19"/>
      <c r="F3" s="17"/>
      <c r="G3" s="17"/>
      <c r="H3" s="17"/>
      <c r="I3" s="17"/>
      <c r="J3" s="17"/>
    </row>
    <row r="4" spans="1:10" x14ac:dyDescent="0.25">
      <c r="A4" s="20"/>
      <c r="B4" s="17"/>
      <c r="C4" s="17"/>
      <c r="D4" s="17"/>
      <c r="E4" s="17"/>
      <c r="F4" s="17"/>
      <c r="G4" s="17"/>
      <c r="H4" s="17"/>
      <c r="I4" s="17"/>
      <c r="J4" s="17"/>
    </row>
    <row r="5" spans="1:10" x14ac:dyDescent="0.25">
      <c r="A5" s="33" t="s">
        <v>0</v>
      </c>
      <c r="B5" s="33"/>
      <c r="C5" s="17"/>
      <c r="D5" s="17"/>
      <c r="E5" s="21">
        <v>20000</v>
      </c>
      <c r="F5" s="17"/>
      <c r="G5" s="17"/>
      <c r="H5" s="17"/>
      <c r="I5" s="21">
        <v>45000</v>
      </c>
      <c r="J5" s="17"/>
    </row>
    <row r="6" spans="1:10" x14ac:dyDescent="0.25">
      <c r="A6" s="17"/>
      <c r="B6" s="17" t="s">
        <v>1</v>
      </c>
      <c r="C6" s="17"/>
      <c r="D6" s="21">
        <v>6000</v>
      </c>
      <c r="E6" s="17"/>
      <c r="F6" s="17"/>
      <c r="G6" s="17"/>
      <c r="H6" s="22">
        <v>6000</v>
      </c>
      <c r="I6" s="17"/>
      <c r="J6" s="17"/>
    </row>
    <row r="7" spans="1:10" ht="15.75" thickBot="1" x14ac:dyDescent="0.3">
      <c r="A7" s="17"/>
      <c r="B7" s="17" t="s">
        <v>2</v>
      </c>
      <c r="C7" s="17"/>
      <c r="D7" s="23">
        <v>0.26</v>
      </c>
      <c r="E7" s="17"/>
      <c r="F7" s="17"/>
      <c r="G7" s="17"/>
      <c r="H7" s="23">
        <v>0.26</v>
      </c>
      <c r="I7" s="17"/>
      <c r="J7" s="17"/>
    </row>
    <row r="8" spans="1:10" x14ac:dyDescent="0.25">
      <c r="A8" s="17"/>
      <c r="B8" s="17"/>
      <c r="C8" s="17" t="s">
        <v>3</v>
      </c>
      <c r="D8" s="32">
        <f>D6*D7</f>
        <v>1560</v>
      </c>
      <c r="E8" s="17"/>
      <c r="F8" s="17"/>
      <c r="G8" s="17"/>
      <c r="H8" s="22">
        <f>H6*H7</f>
        <v>1560</v>
      </c>
      <c r="I8" s="17"/>
      <c r="J8" s="17"/>
    </row>
    <row r="9" spans="1:10" ht="15.75" thickBot="1" x14ac:dyDescent="0.3">
      <c r="A9" s="17"/>
      <c r="B9" s="17" t="s">
        <v>4</v>
      </c>
      <c r="C9" s="17"/>
      <c r="D9" s="17"/>
      <c r="E9" s="24">
        <f>-D8</f>
        <v>-1560</v>
      </c>
      <c r="F9" s="26">
        <f>+E9/E5</f>
        <v>-7.8E-2</v>
      </c>
      <c r="G9" s="17"/>
      <c r="H9" s="17"/>
      <c r="I9" s="24">
        <f>-H8</f>
        <v>-1560</v>
      </c>
      <c r="J9" s="26">
        <f>+I9/I5</f>
        <v>-3.4666666666666665E-2</v>
      </c>
    </row>
    <row r="10" spans="1:10" x14ac:dyDescent="0.25">
      <c r="A10" s="17"/>
      <c r="B10" s="17"/>
      <c r="C10" s="17" t="s">
        <v>5</v>
      </c>
      <c r="D10" s="17"/>
      <c r="E10" s="21">
        <f>E5+E9</f>
        <v>18440</v>
      </c>
      <c r="F10" s="17"/>
      <c r="G10" s="17"/>
      <c r="H10" s="17"/>
      <c r="I10" s="21">
        <f>I5+I9</f>
        <v>43440</v>
      </c>
      <c r="J10" s="17"/>
    </row>
    <row r="11" spans="1:10" x14ac:dyDescent="0.25">
      <c r="A11" s="33"/>
      <c r="B11" s="33"/>
      <c r="C11" s="33"/>
      <c r="D11" s="17"/>
      <c r="E11" s="17"/>
      <c r="F11" s="17"/>
      <c r="G11" s="17"/>
      <c r="H11" s="17"/>
      <c r="I11" s="17"/>
      <c r="J11" s="17"/>
    </row>
    <row r="12" spans="1:10" x14ac:dyDescent="0.25">
      <c r="A12" s="17"/>
      <c r="B12" s="17"/>
      <c r="C12" s="17"/>
      <c r="D12" s="17"/>
      <c r="E12" s="21"/>
      <c r="F12" s="25"/>
      <c r="G12" s="17"/>
      <c r="H12" s="17"/>
      <c r="I12" s="21"/>
      <c r="J12" s="25"/>
    </row>
    <row r="13" spans="1:10" ht="15.75" thickBot="1" x14ac:dyDescent="0.3">
      <c r="A13" s="17"/>
      <c r="B13" s="17"/>
      <c r="C13" s="17"/>
      <c r="D13" s="27"/>
      <c r="E13" s="24"/>
      <c r="F13" s="28"/>
      <c r="G13" s="17"/>
      <c r="H13" s="27"/>
      <c r="I13" s="24"/>
      <c r="J13" s="28"/>
    </row>
    <row r="14" spans="1:10" ht="15.75" thickBot="1" x14ac:dyDescent="0.3">
      <c r="A14" s="17"/>
      <c r="B14" s="17"/>
      <c r="C14" s="17"/>
      <c r="D14" s="17"/>
      <c r="E14" s="29"/>
      <c r="F14" s="26"/>
      <c r="G14" s="17"/>
      <c r="H14" s="17"/>
      <c r="I14" s="29"/>
      <c r="J14" s="26"/>
    </row>
    <row r="15" spans="1:10" ht="15.75" thickTop="1" x14ac:dyDescent="0.25">
      <c r="A15" s="17"/>
      <c r="B15" s="17"/>
      <c r="C15" s="17"/>
      <c r="D15" s="17"/>
      <c r="E15" s="17"/>
      <c r="F15" s="26"/>
      <c r="G15" s="17"/>
      <c r="H15" s="17"/>
      <c r="I15" s="17"/>
      <c r="J15" s="25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 s="17"/>
      <c r="B18" s="17"/>
      <c r="C18" s="17"/>
      <c r="D18" s="33" t="s">
        <v>12</v>
      </c>
      <c r="E18" s="33"/>
      <c r="F18" s="33"/>
      <c r="G18" s="33"/>
      <c r="H18" s="33"/>
      <c r="I18" s="33"/>
      <c r="J18" s="33"/>
    </row>
    <row r="19" spans="1:10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</row>
    <row r="20" spans="1:10" x14ac:dyDescent="0.25">
      <c r="A20" s="33" t="s">
        <v>7</v>
      </c>
      <c r="B20" s="33"/>
      <c r="C20" s="33"/>
      <c r="D20" s="18">
        <v>0.35</v>
      </c>
      <c r="E20" s="19"/>
      <c r="F20" s="17"/>
      <c r="G20" s="17"/>
      <c r="H20" s="17"/>
      <c r="I20" s="17"/>
      <c r="J20" s="17"/>
    </row>
    <row r="21" spans="1:10" x14ac:dyDescent="0.25">
      <c r="A21" s="33" t="s">
        <v>0</v>
      </c>
      <c r="B21" s="33"/>
      <c r="C21" s="17"/>
      <c r="D21" s="17"/>
      <c r="E21" s="21">
        <v>20000</v>
      </c>
      <c r="F21" s="17"/>
      <c r="G21" s="17"/>
      <c r="H21" s="17"/>
      <c r="I21" s="21">
        <v>45000</v>
      </c>
      <c r="J21" s="17"/>
    </row>
    <row r="22" spans="1:10" x14ac:dyDescent="0.25">
      <c r="A22" s="17"/>
      <c r="B22" s="17" t="s">
        <v>1</v>
      </c>
      <c r="C22" s="17"/>
      <c r="D22" s="21">
        <v>12000</v>
      </c>
      <c r="E22" s="17"/>
      <c r="F22" s="17"/>
      <c r="G22" s="17"/>
      <c r="H22" s="22">
        <v>12000</v>
      </c>
      <c r="I22" s="17"/>
      <c r="J22" s="17"/>
    </row>
    <row r="23" spans="1:10" ht="15.75" thickBot="1" x14ac:dyDescent="0.3">
      <c r="A23" s="17"/>
      <c r="B23" s="17" t="s">
        <v>2</v>
      </c>
      <c r="C23" s="17"/>
      <c r="D23" s="23">
        <v>0.26</v>
      </c>
      <c r="E23" s="17"/>
      <c r="F23" s="17"/>
      <c r="G23" s="17"/>
      <c r="H23" s="23">
        <v>0.26</v>
      </c>
      <c r="I23" s="17"/>
      <c r="J23" s="17"/>
    </row>
    <row r="24" spans="1:10" x14ac:dyDescent="0.25">
      <c r="A24" s="17"/>
      <c r="B24" s="17"/>
      <c r="C24" s="17" t="s">
        <v>3</v>
      </c>
      <c r="D24" s="17">
        <f>D22*D23</f>
        <v>3120</v>
      </c>
      <c r="E24" s="17"/>
      <c r="F24" s="17"/>
      <c r="G24" s="17"/>
      <c r="H24" s="22">
        <f>H22*H23</f>
        <v>3120</v>
      </c>
      <c r="I24" s="17"/>
      <c r="J24" s="17"/>
    </row>
    <row r="25" spans="1:10" ht="15.75" thickBot="1" x14ac:dyDescent="0.3">
      <c r="A25" s="17"/>
      <c r="B25" s="17" t="s">
        <v>4</v>
      </c>
      <c r="C25" s="17"/>
      <c r="D25" s="17"/>
      <c r="E25" s="24">
        <f>-D24</f>
        <v>-3120</v>
      </c>
      <c r="F25" s="26">
        <f>+E25/E21</f>
        <v>-0.156</v>
      </c>
      <c r="G25" s="17"/>
      <c r="H25" s="17"/>
      <c r="I25" s="24">
        <f>-H24</f>
        <v>-3120</v>
      </c>
      <c r="J25" s="26">
        <f>+I25/I21</f>
        <v>-6.933333333333333E-2</v>
      </c>
    </row>
    <row r="26" spans="1:10" x14ac:dyDescent="0.25">
      <c r="A26" s="17"/>
      <c r="B26" s="17"/>
      <c r="C26" s="17" t="s">
        <v>5</v>
      </c>
      <c r="D26" s="17"/>
      <c r="E26" s="21">
        <f>E21+E25</f>
        <v>16880</v>
      </c>
      <c r="F26" s="17"/>
      <c r="G26" s="17"/>
      <c r="H26" s="17"/>
      <c r="I26" s="21">
        <f>I21+I25</f>
        <v>41880</v>
      </c>
      <c r="J26" s="17"/>
    </row>
  </sheetData>
  <mergeCells count="7">
    <mergeCell ref="A20:C20"/>
    <mergeCell ref="A21:B21"/>
    <mergeCell ref="D1:J1"/>
    <mergeCell ref="A3:C3"/>
    <mergeCell ref="A5:B5"/>
    <mergeCell ref="A11:C11"/>
    <mergeCell ref="D18:J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 Rate</vt:lpstr>
      <vt:lpstr>Unemployed for 6 months or more</vt:lpstr>
      <vt:lpstr>Nonprofit Credits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Eva.Schlachter</dc:creator>
  <cp:lastModifiedBy>Megan Pinkston</cp:lastModifiedBy>
  <dcterms:created xsi:type="dcterms:W3CDTF">2012-02-02T23:24:31Z</dcterms:created>
  <dcterms:modified xsi:type="dcterms:W3CDTF">2012-04-26T18:10:44Z</dcterms:modified>
</cp:coreProperties>
</file>